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odklady rozpočty\Rozpočty_old\Podklady_rozpočty\Old-rozpočty\Chrudim\final VV\final 180810\"/>
    </mc:Choice>
  </mc:AlternateContent>
  <bookViews>
    <workbookView xWindow="0" yWindow="0" windowWidth="24000" windowHeight="12645"/>
  </bookViews>
  <sheets>
    <sheet name="Rekapitulace stavby" sheetId="1" r:id="rId1"/>
    <sheet name="001 - SO 902 Kašna" sheetId="2" r:id="rId2"/>
    <sheet name="002 - SO 906 Stříšky nad ..." sheetId="3" r:id="rId3"/>
    <sheet name="003 - SO 902 Kašna elektro" sheetId="4" r:id="rId4"/>
    <sheet name="004 - SO 902 Kašna techno..." sheetId="5" r:id="rId5"/>
    <sheet name="Pokyny pro vyplnění" sheetId="6" r:id="rId6"/>
  </sheets>
  <definedNames>
    <definedName name="_xlnm._FilterDatabase" localSheetId="1" hidden="1">'001 - SO 902 Kašna'!$C$86:$K$208</definedName>
    <definedName name="_xlnm._FilterDatabase" localSheetId="2" hidden="1">'002 - SO 906 Stříšky nad ...'!$C$79:$K$93</definedName>
    <definedName name="_xlnm._FilterDatabase" localSheetId="3" hidden="1">'003 - SO 902 Kašna elektro'!$C$94:$K$161</definedName>
    <definedName name="_xlnm._FilterDatabase" localSheetId="4" hidden="1">'004 - SO 902 Kašna techno...'!$C$79:$K$143</definedName>
    <definedName name="_xlnm.Print_Titles" localSheetId="1">'001 - SO 902 Kašna'!$86:$86</definedName>
    <definedName name="_xlnm.Print_Titles" localSheetId="2">'002 - SO 906 Stříšky nad ...'!$79:$79</definedName>
    <definedName name="_xlnm.Print_Titles" localSheetId="3">'003 - SO 902 Kašna elektro'!$94:$94</definedName>
    <definedName name="_xlnm.Print_Titles" localSheetId="4">'004 - SO 902 Kašna techno...'!$79:$79</definedName>
    <definedName name="_xlnm.Print_Titles" localSheetId="0">'Rekapitulace stavby'!$49:$49</definedName>
    <definedName name="_xlnm.Print_Area" localSheetId="1">'001 - SO 902 Kašna'!$C$4:$J$36,'001 - SO 902 Kašna'!$C$42:$J$68,'001 - SO 902 Kašna'!$C$74:$K$208</definedName>
    <definedName name="_xlnm.Print_Area" localSheetId="2">'002 - SO 906 Stříšky nad ...'!$C$4:$J$36,'002 - SO 906 Stříšky nad ...'!$C$42:$J$61,'002 - SO 906 Stříšky nad ...'!$C$67:$K$93</definedName>
    <definedName name="_xlnm.Print_Area" localSheetId="3">'003 - SO 902 Kašna elektro'!$C$4:$J$36,'003 - SO 902 Kašna elektro'!$C$42:$J$76,'003 - SO 902 Kašna elektro'!$C$82:$K$161</definedName>
    <definedName name="_xlnm.Print_Area" localSheetId="4">'004 - SO 902 Kašna techno...'!$C$4:$J$36,'004 - SO 902 Kašna techno...'!$C$42:$J$61,'004 - SO 902 Kašna techno...'!$C$67:$K$143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52511"/>
</workbook>
</file>

<file path=xl/calcChain.xml><?xml version="1.0" encoding="utf-8"?>
<calcChain xmlns="http://schemas.openxmlformats.org/spreadsheetml/2006/main">
  <c r="AY55" i="1" l="1"/>
  <c r="AX55" i="1"/>
  <c r="BI143" i="5"/>
  <c r="BH143" i="5"/>
  <c r="BG143" i="5"/>
  <c r="BF143" i="5"/>
  <c r="T143" i="5"/>
  <c r="R143" i="5"/>
  <c r="P143" i="5"/>
  <c r="BK143" i="5"/>
  <c r="J143" i="5"/>
  <c r="BE143" i="5" s="1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R135" i="5" s="1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BK135" i="5" s="1"/>
  <c r="J135" i="5" s="1"/>
  <c r="J60" i="5" s="1"/>
  <c r="J137" i="5"/>
  <c r="BE137" i="5"/>
  <c r="BI136" i="5"/>
  <c r="BH136" i="5"/>
  <c r="BG136" i="5"/>
  <c r="BF136" i="5"/>
  <c r="T136" i="5"/>
  <c r="T135" i="5"/>
  <c r="R136" i="5"/>
  <c r="P136" i="5"/>
  <c r="P135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R105" i="5" s="1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BK105" i="5" s="1"/>
  <c r="J105" i="5" s="1"/>
  <c r="J59" i="5" s="1"/>
  <c r="J107" i="5"/>
  <c r="BE107" i="5"/>
  <c r="BI106" i="5"/>
  <c r="BH106" i="5"/>
  <c r="BG106" i="5"/>
  <c r="BF106" i="5"/>
  <c r="T106" i="5"/>
  <c r="T105" i="5"/>
  <c r="R106" i="5"/>
  <c r="P106" i="5"/>
  <c r="P105" i="5"/>
  <c r="BK106" i="5"/>
  <c r="J106" i="5"/>
  <c r="BE106" i="5" s="1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T98" i="5"/>
  <c r="R99" i="5"/>
  <c r="R98" i="5"/>
  <c r="P99" i="5"/>
  <c r="P98" i="5"/>
  <c r="BK99" i="5"/>
  <c r="BK98" i="5"/>
  <c r="J98" i="5" s="1"/>
  <c r="J58" i="5" s="1"/>
  <c r="J99" i="5"/>
  <c r="BE99" i="5" s="1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/>
  <c r="BI89" i="5"/>
  <c r="BH89" i="5"/>
  <c r="BG89" i="5"/>
  <c r="BF89" i="5"/>
  <c r="T89" i="5"/>
  <c r="R89" i="5"/>
  <c r="P89" i="5"/>
  <c r="BK89" i="5"/>
  <c r="J89" i="5"/>
  <c r="BE89" i="5"/>
  <c r="BI88" i="5"/>
  <c r="BH88" i="5"/>
  <c r="BG88" i="5"/>
  <c r="BF88" i="5"/>
  <c r="T88" i="5"/>
  <c r="R88" i="5"/>
  <c r="P88" i="5"/>
  <c r="BK88" i="5"/>
  <c r="J88" i="5"/>
  <c r="BE88" i="5"/>
  <c r="BI87" i="5"/>
  <c r="BH87" i="5"/>
  <c r="BG87" i="5"/>
  <c r="BF87" i="5"/>
  <c r="T87" i="5"/>
  <c r="R87" i="5"/>
  <c r="P87" i="5"/>
  <c r="BK87" i="5"/>
  <c r="J87" i="5"/>
  <c r="BE87" i="5"/>
  <c r="BI86" i="5"/>
  <c r="BH86" i="5"/>
  <c r="BG86" i="5"/>
  <c r="BF86" i="5"/>
  <c r="T86" i="5"/>
  <c r="R86" i="5"/>
  <c r="P86" i="5"/>
  <c r="BK86" i="5"/>
  <c r="J86" i="5"/>
  <c r="BE86" i="5"/>
  <c r="BI85" i="5"/>
  <c r="BH85" i="5"/>
  <c r="BG85" i="5"/>
  <c r="BF85" i="5"/>
  <c r="T85" i="5"/>
  <c r="R85" i="5"/>
  <c r="P85" i="5"/>
  <c r="BK85" i="5"/>
  <c r="J85" i="5"/>
  <c r="BE85" i="5"/>
  <c r="BI84" i="5"/>
  <c r="BH84" i="5"/>
  <c r="BG84" i="5"/>
  <c r="BF84" i="5"/>
  <c r="T84" i="5"/>
  <c r="R84" i="5"/>
  <c r="P84" i="5"/>
  <c r="BK84" i="5"/>
  <c r="J84" i="5"/>
  <c r="BE84" i="5"/>
  <c r="BI83" i="5"/>
  <c r="BH83" i="5"/>
  <c r="BG83" i="5"/>
  <c r="BF83" i="5"/>
  <c r="T83" i="5"/>
  <c r="R83" i="5"/>
  <c r="P83" i="5"/>
  <c r="BK83" i="5"/>
  <c r="BK81" i="5" s="1"/>
  <c r="J83" i="5"/>
  <c r="BE83" i="5"/>
  <c r="BI82" i="5"/>
  <c r="F34" i="5"/>
  <c r="BD55" i="1" s="1"/>
  <c r="BH82" i="5"/>
  <c r="BG82" i="5"/>
  <c r="F32" i="5"/>
  <c r="BB55" i="1" s="1"/>
  <c r="BF82" i="5"/>
  <c r="T82" i="5"/>
  <c r="T81" i="5"/>
  <c r="T80" i="5" s="1"/>
  <c r="R82" i="5"/>
  <c r="P82" i="5"/>
  <c r="P81" i="5"/>
  <c r="BK82" i="5"/>
  <c r="J82" i="5"/>
  <c r="BE82" i="5"/>
  <c r="F74" i="5"/>
  <c r="E72" i="5"/>
  <c r="F49" i="5"/>
  <c r="E47" i="5"/>
  <c r="J21" i="5"/>
  <c r="E21" i="5"/>
  <c r="J20" i="5"/>
  <c r="J18" i="5"/>
  <c r="E18" i="5"/>
  <c r="F52" i="5" s="1"/>
  <c r="J17" i="5"/>
  <c r="J15" i="5"/>
  <c r="E15" i="5"/>
  <c r="F76" i="5" s="1"/>
  <c r="F51" i="5"/>
  <c r="J14" i="5"/>
  <c r="J12" i="5"/>
  <c r="J74" i="5" s="1"/>
  <c r="J49" i="5"/>
  <c r="E7" i="5"/>
  <c r="E45" i="5" s="1"/>
  <c r="E70" i="5"/>
  <c r="AY54" i="1"/>
  <c r="AX54" i="1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T156" i="4" s="1"/>
  <c r="R157" i="4"/>
  <c r="R156" i="4" s="1"/>
  <c r="P157" i="4"/>
  <c r="BK157" i="4"/>
  <c r="BK156" i="4" s="1"/>
  <c r="J156" i="4" s="1"/>
  <c r="J75" i="4" s="1"/>
  <c r="J157" i="4"/>
  <c r="BE157" i="4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T152" i="4" s="1"/>
  <c r="R153" i="4"/>
  <c r="R152" i="4" s="1"/>
  <c r="P153" i="4"/>
  <c r="BK153" i="4"/>
  <c r="BK152" i="4" s="1"/>
  <c r="J152" i="4" s="1"/>
  <c r="J74" i="4" s="1"/>
  <c r="J153" i="4"/>
  <c r="BE153" i="4"/>
  <c r="BI151" i="4"/>
  <c r="BH151" i="4"/>
  <c r="BG151" i="4"/>
  <c r="BF151" i="4"/>
  <c r="T151" i="4"/>
  <c r="T150" i="4" s="1"/>
  <c r="R151" i="4"/>
  <c r="R150" i="4" s="1"/>
  <c r="P151" i="4"/>
  <c r="P150" i="4" s="1"/>
  <c r="BK151" i="4"/>
  <c r="BK150" i="4" s="1"/>
  <c r="J150" i="4" s="1"/>
  <c r="J73" i="4" s="1"/>
  <c r="J151" i="4"/>
  <c r="BE151" i="4"/>
  <c r="BI149" i="4"/>
  <c r="BH149" i="4"/>
  <c r="BG149" i="4"/>
  <c r="BF149" i="4"/>
  <c r="T149" i="4"/>
  <c r="T148" i="4" s="1"/>
  <c r="R149" i="4"/>
  <c r="R148" i="4" s="1"/>
  <c r="P149" i="4"/>
  <c r="P148" i="4" s="1"/>
  <c r="BK149" i="4"/>
  <c r="BK148" i="4" s="1"/>
  <c r="J148" i="4" s="1"/>
  <c r="J72" i="4" s="1"/>
  <c r="J149" i="4"/>
  <c r="BE149" i="4"/>
  <c r="BI147" i="4"/>
  <c r="BH147" i="4"/>
  <c r="BG147" i="4"/>
  <c r="BF147" i="4"/>
  <c r="T147" i="4"/>
  <c r="R147" i="4"/>
  <c r="P147" i="4"/>
  <c r="P144" i="4" s="1"/>
  <c r="BK147" i="4"/>
  <c r="J147" i="4"/>
  <c r="BE147" i="4"/>
  <c r="BI146" i="4"/>
  <c r="BH146" i="4"/>
  <c r="BG146" i="4"/>
  <c r="BF146" i="4"/>
  <c r="T146" i="4"/>
  <c r="T144" i="4" s="1"/>
  <c r="R146" i="4"/>
  <c r="P146" i="4"/>
  <c r="BK146" i="4"/>
  <c r="J146" i="4"/>
  <c r="BE146" i="4" s="1"/>
  <c r="BI145" i="4"/>
  <c r="BH145" i="4"/>
  <c r="BG145" i="4"/>
  <c r="BF145" i="4"/>
  <c r="T145" i="4"/>
  <c r="R145" i="4"/>
  <c r="R144" i="4" s="1"/>
  <c r="P145" i="4"/>
  <c r="BK145" i="4"/>
  <c r="BK144" i="4" s="1"/>
  <c r="J144" i="4" s="1"/>
  <c r="J71" i="4" s="1"/>
  <c r="J145" i="4"/>
  <c r="BE145" i="4"/>
  <c r="BI143" i="4"/>
  <c r="BH143" i="4"/>
  <c r="BG143" i="4"/>
  <c r="BF143" i="4"/>
  <c r="T143" i="4"/>
  <c r="T142" i="4" s="1"/>
  <c r="R143" i="4"/>
  <c r="R142" i="4" s="1"/>
  <c r="P143" i="4"/>
  <c r="P142" i="4" s="1"/>
  <c r="BK143" i="4"/>
  <c r="BK142" i="4" s="1"/>
  <c r="J142" i="4" s="1"/>
  <c r="J70" i="4" s="1"/>
  <c r="J143" i="4"/>
  <c r="BE143" i="4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T139" i="4" s="1"/>
  <c r="R140" i="4"/>
  <c r="R139" i="4"/>
  <c r="P140" i="4"/>
  <c r="P139" i="4" s="1"/>
  <c r="BK140" i="4"/>
  <c r="BK139" i="4"/>
  <c r="J139" i="4"/>
  <c r="J69" i="4" s="1"/>
  <c r="J140" i="4"/>
  <c r="BE140" i="4"/>
  <c r="BI138" i="4"/>
  <c r="BH138" i="4"/>
  <c r="BG138" i="4"/>
  <c r="BF138" i="4"/>
  <c r="T138" i="4"/>
  <c r="T137" i="4" s="1"/>
  <c r="R138" i="4"/>
  <c r="R137" i="4" s="1"/>
  <c r="P138" i="4"/>
  <c r="P137" i="4" s="1"/>
  <c r="BK138" i="4"/>
  <c r="BK137" i="4" s="1"/>
  <c r="J137" i="4"/>
  <c r="J68" i="4" s="1"/>
  <c r="J138" i="4"/>
  <c r="BE138" i="4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T132" i="4" s="1"/>
  <c r="R133" i="4"/>
  <c r="R132" i="4" s="1"/>
  <c r="P133" i="4"/>
  <c r="P132" i="4" s="1"/>
  <c r="BK133" i="4"/>
  <c r="BK132" i="4" s="1"/>
  <c r="J132" i="4" s="1"/>
  <c r="J67" i="4" s="1"/>
  <c r="J133" i="4"/>
  <c r="BE133" i="4"/>
  <c r="BI131" i="4"/>
  <c r="BH131" i="4"/>
  <c r="BG131" i="4"/>
  <c r="BF131" i="4"/>
  <c r="T131" i="4"/>
  <c r="T130" i="4" s="1"/>
  <c r="R131" i="4"/>
  <c r="R130" i="4" s="1"/>
  <c r="P131" i="4"/>
  <c r="P130" i="4"/>
  <c r="BK131" i="4"/>
  <c r="BK130" i="4" s="1"/>
  <c r="J130" i="4" s="1"/>
  <c r="J66" i="4" s="1"/>
  <c r="J131" i="4"/>
  <c r="BE131" i="4"/>
  <c r="BI129" i="4"/>
  <c r="BH129" i="4"/>
  <c r="BG129" i="4"/>
  <c r="BF129" i="4"/>
  <c r="T129" i="4"/>
  <c r="T128" i="4"/>
  <c r="R129" i="4"/>
  <c r="R128" i="4" s="1"/>
  <c r="P129" i="4"/>
  <c r="P128" i="4"/>
  <c r="BK129" i="4"/>
  <c r="BK128" i="4" s="1"/>
  <c r="J128" i="4" s="1"/>
  <c r="J65" i="4" s="1"/>
  <c r="J129" i="4"/>
  <c r="BE129" i="4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T125" i="4" s="1"/>
  <c r="R126" i="4"/>
  <c r="R125" i="4"/>
  <c r="P126" i="4"/>
  <c r="P125" i="4" s="1"/>
  <c r="BK126" i="4"/>
  <c r="BK125" i="4"/>
  <c r="J125" i="4"/>
  <c r="J64" i="4" s="1"/>
  <c r="J126" i="4"/>
  <c r="BE126" i="4"/>
  <c r="BI124" i="4"/>
  <c r="BH124" i="4"/>
  <c r="BG124" i="4"/>
  <c r="BF124" i="4"/>
  <c r="T124" i="4"/>
  <c r="T123" i="4" s="1"/>
  <c r="R124" i="4"/>
  <c r="R123" i="4" s="1"/>
  <c r="P124" i="4"/>
  <c r="P123" i="4" s="1"/>
  <c r="BK124" i="4"/>
  <c r="BK123" i="4" s="1"/>
  <c r="J123" i="4"/>
  <c r="J63" i="4" s="1"/>
  <c r="J124" i="4"/>
  <c r="BE124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T120" i="4" s="1"/>
  <c r="R121" i="4"/>
  <c r="R120" i="4" s="1"/>
  <c r="P121" i="4"/>
  <c r="P120" i="4" s="1"/>
  <c r="BK121" i="4"/>
  <c r="BK120" i="4" s="1"/>
  <c r="J120" i="4" s="1"/>
  <c r="J62" i="4" s="1"/>
  <c r="J121" i="4"/>
  <c r="BE121" i="4"/>
  <c r="BI119" i="4"/>
  <c r="BH119" i="4"/>
  <c r="BG119" i="4"/>
  <c r="BF119" i="4"/>
  <c r="T119" i="4"/>
  <c r="T118" i="4" s="1"/>
  <c r="R119" i="4"/>
  <c r="R118" i="4" s="1"/>
  <c r="P119" i="4"/>
  <c r="P118" i="4" s="1"/>
  <c r="BK119" i="4"/>
  <c r="BK118" i="4" s="1"/>
  <c r="J118" i="4" s="1"/>
  <c r="J61" i="4" s="1"/>
  <c r="J119" i="4"/>
  <c r="BE119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R104" i="4" s="1"/>
  <c r="P105" i="4"/>
  <c r="BK105" i="4"/>
  <c r="BK104" i="4" s="1"/>
  <c r="J104" i="4" s="1"/>
  <c r="J60" i="4" s="1"/>
  <c r="J105" i="4"/>
  <c r="BE105" i="4"/>
  <c r="BI103" i="4"/>
  <c r="BH103" i="4"/>
  <c r="BG103" i="4"/>
  <c r="BF103" i="4"/>
  <c r="T103" i="4"/>
  <c r="T102" i="4"/>
  <c r="R103" i="4"/>
  <c r="R102" i="4" s="1"/>
  <c r="P103" i="4"/>
  <c r="P102" i="4"/>
  <c r="BK103" i="4"/>
  <c r="BK102" i="4" s="1"/>
  <c r="J102" i="4" s="1"/>
  <c r="J59" i="4" s="1"/>
  <c r="J103" i="4"/>
  <c r="BE103" i="4"/>
  <c r="BI101" i="4"/>
  <c r="BH101" i="4"/>
  <c r="BG101" i="4"/>
  <c r="BF101" i="4"/>
  <c r="T101" i="4"/>
  <c r="T100" i="4"/>
  <c r="R101" i="4"/>
  <c r="R100" i="4" s="1"/>
  <c r="P101" i="4"/>
  <c r="P100" i="4"/>
  <c r="BK101" i="4"/>
  <c r="BK100" i="4" s="1"/>
  <c r="J100" i="4" s="1"/>
  <c r="J58" i="4" s="1"/>
  <c r="J101" i="4"/>
  <c r="BE101" i="4"/>
  <c r="BI99" i="4"/>
  <c r="BH99" i="4"/>
  <c r="BG99" i="4"/>
  <c r="BF99" i="4"/>
  <c r="T99" i="4"/>
  <c r="R99" i="4"/>
  <c r="P99" i="4"/>
  <c r="P96" i="4" s="1"/>
  <c r="BK99" i="4"/>
  <c r="J99" i="4"/>
  <c r="BE99" i="4"/>
  <c r="BI98" i="4"/>
  <c r="F34" i="4" s="1"/>
  <c r="BD54" i="1" s="1"/>
  <c r="BH98" i="4"/>
  <c r="BG98" i="4"/>
  <c r="BF98" i="4"/>
  <c r="T98" i="4"/>
  <c r="R98" i="4"/>
  <c r="P98" i="4"/>
  <c r="BK98" i="4"/>
  <c r="J98" i="4"/>
  <c r="BE98" i="4" s="1"/>
  <c r="J30" i="4" s="1"/>
  <c r="AV54" i="1" s="1"/>
  <c r="BI97" i="4"/>
  <c r="BH97" i="4"/>
  <c r="F33" i="4" s="1"/>
  <c r="BC54" i="1" s="1"/>
  <c r="BG97" i="4"/>
  <c r="F32" i="4" s="1"/>
  <c r="BB54" i="1" s="1"/>
  <c r="BF97" i="4"/>
  <c r="F31" i="4" s="1"/>
  <c r="BA54" i="1" s="1"/>
  <c r="J31" i="4"/>
  <c r="AW54" i="1" s="1"/>
  <c r="T97" i="4"/>
  <c r="R97" i="4"/>
  <c r="R96" i="4"/>
  <c r="P97" i="4"/>
  <c r="BK97" i="4"/>
  <c r="BK96" i="4"/>
  <c r="J96" i="4"/>
  <c r="J57" i="4" s="1"/>
  <c r="J97" i="4"/>
  <c r="BE97" i="4"/>
  <c r="F89" i="4"/>
  <c r="E87" i="4"/>
  <c r="F49" i="4"/>
  <c r="E47" i="4"/>
  <c r="J21" i="4"/>
  <c r="E21" i="4"/>
  <c r="J51" i="4" s="1"/>
  <c r="J91" i="4"/>
  <c r="J20" i="4"/>
  <c r="J18" i="4"/>
  <c r="E18" i="4"/>
  <c r="F92" i="4" s="1"/>
  <c r="F52" i="4"/>
  <c r="J17" i="4"/>
  <c r="J15" i="4"/>
  <c r="E15" i="4"/>
  <c r="F91" i="4"/>
  <c r="F51" i="4"/>
  <c r="J14" i="4"/>
  <c r="J12" i="4"/>
  <c r="J89" i="4"/>
  <c r="J49" i="4"/>
  <c r="E7" i="4"/>
  <c r="E85" i="4" s="1"/>
  <c r="E45" i="4"/>
  <c r="AY53" i="1"/>
  <c r="AX53" i="1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/>
  <c r="BI88" i="3"/>
  <c r="BH88" i="3"/>
  <c r="BG88" i="3"/>
  <c r="BF88" i="3"/>
  <c r="T88" i="3"/>
  <c r="R88" i="3"/>
  <c r="P88" i="3"/>
  <c r="BK88" i="3"/>
  <c r="J88" i="3"/>
  <c r="BE88" i="3"/>
  <c r="BI86" i="3"/>
  <c r="BH86" i="3"/>
  <c r="BG86" i="3"/>
  <c r="BF86" i="3"/>
  <c r="T86" i="3"/>
  <c r="T85" i="3"/>
  <c r="T84" i="3" s="1"/>
  <c r="R86" i="3"/>
  <c r="R85" i="3" s="1"/>
  <c r="R84" i="3" s="1"/>
  <c r="P86" i="3"/>
  <c r="P85" i="3"/>
  <c r="P84" i="3" s="1"/>
  <c r="BK86" i="3"/>
  <c r="BK85" i="3" s="1"/>
  <c r="J86" i="3"/>
  <c r="BE86" i="3"/>
  <c r="BI83" i="3"/>
  <c r="F34" i="3"/>
  <c r="BD53" i="1" s="1"/>
  <c r="BH83" i="3"/>
  <c r="F33" i="3" s="1"/>
  <c r="BC53" i="1" s="1"/>
  <c r="BG83" i="3"/>
  <c r="F32" i="3"/>
  <c r="BB53" i="1" s="1"/>
  <c r="BF83" i="3"/>
  <c r="F31" i="3" s="1"/>
  <c r="BA53" i="1" s="1"/>
  <c r="T83" i="3"/>
  <c r="T82" i="3"/>
  <c r="T81" i="3" s="1"/>
  <c r="R83" i="3"/>
  <c r="R82" i="3"/>
  <c r="R81" i="3" s="1"/>
  <c r="R80" i="3" s="1"/>
  <c r="P83" i="3"/>
  <c r="P82" i="3"/>
  <c r="P81" i="3" s="1"/>
  <c r="P80" i="3" s="1"/>
  <c r="AU53" i="1" s="1"/>
  <c r="BK83" i="3"/>
  <c r="BK82" i="3" s="1"/>
  <c r="BK81" i="3" s="1"/>
  <c r="J83" i="3"/>
  <c r="BE83" i="3" s="1"/>
  <c r="J30" i="3" s="1"/>
  <c r="AV53" i="1" s="1"/>
  <c r="F30" i="3"/>
  <c r="AZ53" i="1" s="1"/>
  <c r="J76" i="3"/>
  <c r="F76" i="3"/>
  <c r="F74" i="3"/>
  <c r="E72" i="3"/>
  <c r="J51" i="3"/>
  <c r="F51" i="3"/>
  <c r="F49" i="3"/>
  <c r="E47" i="3"/>
  <c r="J18" i="3"/>
  <c r="E18" i="3"/>
  <c r="F77" i="3" s="1"/>
  <c r="F52" i="3"/>
  <c r="J17" i="3"/>
  <c r="J12" i="3"/>
  <c r="J74" i="3" s="1"/>
  <c r="J49" i="3"/>
  <c r="E7" i="3"/>
  <c r="E70" i="3" s="1"/>
  <c r="AY52" i="1"/>
  <c r="AX52" i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R203" i="2" s="1"/>
  <c r="R202" i="2" s="1"/>
  <c r="P204" i="2"/>
  <c r="P203" i="2" s="1"/>
  <c r="P202" i="2" s="1"/>
  <c r="BK204" i="2"/>
  <c r="BK203" i="2"/>
  <c r="J204" i="2"/>
  <c r="BE204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R199" i="2" s="1"/>
  <c r="P200" i="2"/>
  <c r="P199" i="2" s="1"/>
  <c r="BK200" i="2"/>
  <c r="BK199" i="2" s="1"/>
  <c r="J199" i="2" s="1"/>
  <c r="J65" i="2" s="1"/>
  <c r="J200" i="2"/>
  <c r="BE200" i="2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5" i="2"/>
  <c r="BH175" i="2"/>
  <c r="BG175" i="2"/>
  <c r="BF175" i="2"/>
  <c r="T175" i="2"/>
  <c r="R175" i="2"/>
  <c r="R174" i="2" s="1"/>
  <c r="P175" i="2"/>
  <c r="P174" i="2" s="1"/>
  <c r="BK175" i="2"/>
  <c r="BK174" i="2" s="1"/>
  <c r="J174" i="2"/>
  <c r="J64" i="2" s="1"/>
  <c r="J175" i="2"/>
  <c r="BE175" i="2" s="1"/>
  <c r="BI172" i="2"/>
  <c r="BH172" i="2"/>
  <c r="BG172" i="2"/>
  <c r="BF172" i="2"/>
  <c r="T172" i="2"/>
  <c r="T171" i="2" s="1"/>
  <c r="R172" i="2"/>
  <c r="R171" i="2" s="1"/>
  <c r="P172" i="2"/>
  <c r="P171" i="2" s="1"/>
  <c r="BK172" i="2"/>
  <c r="BK171" i="2" s="1"/>
  <c r="J171" i="2"/>
  <c r="J63" i="2" s="1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R163" i="2" s="1"/>
  <c r="P164" i="2"/>
  <c r="P163" i="2" s="1"/>
  <c r="BK164" i="2"/>
  <c r="BK163" i="2" s="1"/>
  <c r="J163" i="2" s="1"/>
  <c r="J62" i="2" s="1"/>
  <c r="J164" i="2"/>
  <c r="BE164" i="2"/>
  <c r="BI161" i="2"/>
  <c r="BH161" i="2"/>
  <c r="BG161" i="2"/>
  <c r="BF161" i="2"/>
  <c r="T161" i="2"/>
  <c r="T160" i="2" s="1"/>
  <c r="R161" i="2"/>
  <c r="R160" i="2" s="1"/>
  <c r="R88" i="2" s="1"/>
  <c r="R87" i="2" s="1"/>
  <c r="P161" i="2"/>
  <c r="P160" i="2" s="1"/>
  <c r="BK161" i="2"/>
  <c r="BK160" i="2" s="1"/>
  <c r="J160" i="2" s="1"/>
  <c r="J61" i="2" s="1"/>
  <c r="J161" i="2"/>
  <c r="BE161" i="2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49" i="2"/>
  <c r="BH149" i="2"/>
  <c r="BG149" i="2"/>
  <c r="BF149" i="2"/>
  <c r="T149" i="2"/>
  <c r="R149" i="2"/>
  <c r="R148" i="2" s="1"/>
  <c r="P149" i="2"/>
  <c r="P148" i="2" s="1"/>
  <c r="BK149" i="2"/>
  <c r="BK148" i="2" s="1"/>
  <c r="J148" i="2" s="1"/>
  <c r="J60" i="2" s="1"/>
  <c r="J149" i="2"/>
  <c r="BE149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T120" i="2"/>
  <c r="T119" i="2" s="1"/>
  <c r="R120" i="2"/>
  <c r="R119" i="2" s="1"/>
  <c r="P120" i="2"/>
  <c r="BK120" i="2"/>
  <c r="BK119" i="2" s="1"/>
  <c r="J119" i="2"/>
  <c r="J59" i="2" s="1"/>
  <c r="J120" i="2"/>
  <c r="BE120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 s="1"/>
  <c r="BI94" i="2"/>
  <c r="BH94" i="2"/>
  <c r="BG94" i="2"/>
  <c r="F32" i="2" s="1"/>
  <c r="BB52" i="1" s="1"/>
  <c r="BB51" i="1" s="1"/>
  <c r="BF94" i="2"/>
  <c r="T94" i="2"/>
  <c r="R94" i="2"/>
  <c r="P94" i="2"/>
  <c r="P89" i="2" s="1"/>
  <c r="BK94" i="2"/>
  <c r="J94" i="2"/>
  <c r="BE94" i="2"/>
  <c r="BI90" i="2"/>
  <c r="F34" i="2" s="1"/>
  <c r="BD52" i="1" s="1"/>
  <c r="BD51" i="1" s="1"/>
  <c r="W30" i="1" s="1"/>
  <c r="BH90" i="2"/>
  <c r="F33" i="2"/>
  <c r="BC52" i="1" s="1"/>
  <c r="BG90" i="2"/>
  <c r="BF90" i="2"/>
  <c r="J31" i="2" s="1"/>
  <c r="AW52" i="1" s="1"/>
  <c r="F31" i="2"/>
  <c r="BA52" i="1" s="1"/>
  <c r="T90" i="2"/>
  <c r="R90" i="2"/>
  <c r="R89" i="2"/>
  <c r="P90" i="2"/>
  <c r="BK90" i="2"/>
  <c r="BK89" i="2"/>
  <c r="J90" i="2"/>
  <c r="BE90" i="2" s="1"/>
  <c r="J83" i="2"/>
  <c r="F83" i="2"/>
  <c r="F81" i="2"/>
  <c r="E79" i="2"/>
  <c r="J51" i="2"/>
  <c r="F51" i="2"/>
  <c r="F49" i="2"/>
  <c r="E47" i="2"/>
  <c r="J18" i="2"/>
  <c r="E18" i="2"/>
  <c r="F84" i="2"/>
  <c r="F52" i="2"/>
  <c r="J17" i="2"/>
  <c r="J12" i="2"/>
  <c r="J81" i="2"/>
  <c r="J49" i="2"/>
  <c r="E7" i="2"/>
  <c r="E77" i="2"/>
  <c r="E45" i="2"/>
  <c r="AS51" i="1"/>
  <c r="AT54" i="1"/>
  <c r="L47" i="1"/>
  <c r="AM46" i="1"/>
  <c r="L46" i="1"/>
  <c r="AM44" i="1"/>
  <c r="L44" i="1"/>
  <c r="L42" i="1"/>
  <c r="L41" i="1"/>
  <c r="W28" i="1" l="1"/>
  <c r="AX51" i="1"/>
  <c r="BK84" i="3"/>
  <c r="J84" i="3" s="1"/>
  <c r="J59" i="3" s="1"/>
  <c r="J85" i="3"/>
  <c r="J60" i="3" s="1"/>
  <c r="J30" i="2"/>
  <c r="AV52" i="1" s="1"/>
  <c r="AT52" i="1" s="1"/>
  <c r="F30" i="2"/>
  <c r="AZ52" i="1" s="1"/>
  <c r="T89" i="2"/>
  <c r="T148" i="2"/>
  <c r="T163" i="2"/>
  <c r="T199" i="2"/>
  <c r="T203" i="2"/>
  <c r="T202" i="2" s="1"/>
  <c r="J82" i="3"/>
  <c r="J58" i="3" s="1"/>
  <c r="J81" i="5"/>
  <c r="J57" i="5" s="1"/>
  <c r="BK80" i="5"/>
  <c r="J80" i="5" s="1"/>
  <c r="J81" i="3"/>
  <c r="J57" i="3" s="1"/>
  <c r="BK80" i="3"/>
  <c r="J80" i="3" s="1"/>
  <c r="BK88" i="2"/>
  <c r="J89" i="2"/>
  <c r="J58" i="2" s="1"/>
  <c r="BA51" i="1"/>
  <c r="P119" i="2"/>
  <c r="P88" i="2" s="1"/>
  <c r="P87" i="2" s="1"/>
  <c r="AU52" i="1" s="1"/>
  <c r="T174" i="2"/>
  <c r="BK202" i="2"/>
  <c r="J202" i="2" s="1"/>
  <c r="J66" i="2" s="1"/>
  <c r="J203" i="2"/>
  <c r="J67" i="2" s="1"/>
  <c r="T80" i="3"/>
  <c r="J31" i="3"/>
  <c r="AW53" i="1" s="1"/>
  <c r="AT53" i="1" s="1"/>
  <c r="F30" i="4"/>
  <c r="AZ54" i="1" s="1"/>
  <c r="BK95" i="4"/>
  <c r="J95" i="4" s="1"/>
  <c r="R95" i="4"/>
  <c r="J76" i="5"/>
  <c r="J51" i="5"/>
  <c r="P80" i="5"/>
  <c r="AU55" i="1" s="1"/>
  <c r="E45" i="3"/>
  <c r="T96" i="4"/>
  <c r="T104" i="4"/>
  <c r="P104" i="4"/>
  <c r="P95" i="4" s="1"/>
  <c r="AU54" i="1" s="1"/>
  <c r="R81" i="5"/>
  <c r="R80" i="5" s="1"/>
  <c r="F31" i="5"/>
  <c r="BA55" i="1" s="1"/>
  <c r="J31" i="5"/>
  <c r="AW55" i="1" s="1"/>
  <c r="F33" i="5"/>
  <c r="BC55" i="1" s="1"/>
  <c r="BC51" i="1" s="1"/>
  <c r="P152" i="4"/>
  <c r="P156" i="4"/>
  <c r="F30" i="5"/>
  <c r="AZ55" i="1" s="1"/>
  <c r="J30" i="5"/>
  <c r="AV55" i="1" s="1"/>
  <c r="AT55" i="1" s="1"/>
  <c r="F77" i="5"/>
  <c r="AY51" i="1" l="1"/>
  <c r="W29" i="1"/>
  <c r="AU51" i="1"/>
  <c r="J56" i="4"/>
  <c r="J27" i="4"/>
  <c r="AZ51" i="1"/>
  <c r="AW51" i="1"/>
  <c r="AK27" i="1" s="1"/>
  <c r="W27" i="1"/>
  <c r="T95" i="4"/>
  <c r="T88" i="2"/>
  <c r="T87" i="2" s="1"/>
  <c r="J27" i="5"/>
  <c r="J56" i="5"/>
  <c r="J88" i="2"/>
  <c r="J57" i="2" s="1"/>
  <c r="BK87" i="2"/>
  <c r="J87" i="2" s="1"/>
  <c r="J27" i="3"/>
  <c r="J56" i="3"/>
  <c r="AG53" i="1" l="1"/>
  <c r="AN53" i="1" s="1"/>
  <c r="J36" i="3"/>
  <c r="AG55" i="1"/>
  <c r="AN55" i="1" s="1"/>
  <c r="J36" i="5"/>
  <c r="J56" i="2"/>
  <c r="J27" i="2"/>
  <c r="W26" i="1"/>
  <c r="AV51" i="1"/>
  <c r="AG54" i="1"/>
  <c r="AN54" i="1" s="1"/>
  <c r="J36" i="4"/>
  <c r="AT51" i="1" l="1"/>
  <c r="AK26" i="1"/>
  <c r="J36" i="2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<sst xmlns="http://schemas.openxmlformats.org/spreadsheetml/2006/main" count="4290" uniqueCount="920">
  <si>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</si>
  <si>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</si>
  <si>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</si>
  <si>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</si>
  <si>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</si>
  <si>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</si>
  <si>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</si>
  <si>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{b87e66eb-005a-4f81-83e1-210c9bb19778}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</si>
  <si>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</si>
  <si>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</si>
  <si>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</si>
  <si>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</si>
  <si>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</si>
  <si>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</si>
  <si>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</si>
  <si>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</si>
  <si>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</si>
  <si>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</si>
  <si>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</si>
  <si>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Terminál veřejné dopravy Chrudim - nezpůsobilé náklady</t>
  </si>
  <si>
    <t>KSO:</t>
  </si>
  <si>
    <t/>
  </si>
  <si>
    <t>CC-CZ:</t>
  </si>
  <si>
    <t>Místo:</t>
  </si>
  <si>
    <t>ulice Československé armády, Chrudim</t>
  </si>
  <si>
    <t>Datum:</t>
  </si>
  <si>
    <t>27. 2. 2018</t>
  </si>
  <si>
    <t>Zadavatel:</t>
  </si>
  <si>
    <t>IČ:</t>
  </si>
  <si>
    <t>Město Chrudim</t>
  </si>
  <si>
    <t>DIČ:</t>
  </si>
  <si>
    <t>Uchazeč:</t>
  </si>
  <si>
    <t>Vyplň údaj</t>
  </si>
  <si>
    <t>Projektant:</t>
  </si>
  <si>
    <t>Atreliér K2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</si>
  <si>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</si>
  <si>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</si>
  <si>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</si>
  <si>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</si>
  <si>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</si>
  <si>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</si>
  <si>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</si>
  <si>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</si>
  <si>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</si>
  <si>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</si>
  <si>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</si>
  <si>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</si>
  <si>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</si>
  <si>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</si>
  <si>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</si>
  <si>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</si>
  <si>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</si>
  <si>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</si>
  <si>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</si>
  <si>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</si>
  <si>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</si>
  <si>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</si>
  <si>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</si>
  <si>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</si>
  <si>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</si>
  <si>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</si>
  <si>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</si>
  <si>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</si>
  <si>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</si>
  <si>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</si>
  <si>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</si>
  <si>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</si>
  <si>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</si>
  <si>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</si>
  <si>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</si>
  <si>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</si>
  <si>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</si>
  <si>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</si>
  <si>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</si>
  <si>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</si>
  <si>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</si>
  <si>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</si>
  <si>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902 Kašna</t>
  </si>
  <si>
    <t>STA</t>
  </si>
  <si>
    <t>1</t>
  </si>
  <si>
    <t>{14491030-5e0f-4933-a583-2648d95fa16d}</t>
  </si>
  <si>
    <t>2</t>
  </si>
  <si>
    <t>002</t>
  </si>
  <si>
    <t>SO 906 Stříšky nad vchody</t>
  </si>
  <si>
    <t>{66197c16-8cf0-45e4-ba87-58564dfaa34c}</t>
  </si>
  <si>
    <t>003</t>
  </si>
  <si>
    <t>SO 902 Kašna elektro</t>
  </si>
  <si>
    <t>{b180210d-fec7-4380-9ded-486a757ada0f}</t>
  </si>
  <si>
    <t>004</t>
  </si>
  <si>
    <t>SO 902 Kašna technologie</t>
  </si>
  <si>
    <t>{79624c5b-df85-46ed-b4b8-cc6754a1c702}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</si>
  <si>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</si>
  <si>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</si>
  <si>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</si>
  <si>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</si>
  <si>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</si>
  <si>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</si>
  <si>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</si>
  <si>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SO 902 Kašna</t>
  </si>
  <si>
    <t xml:space="preserve">Atreliér K2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</si>
  <si>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</si>
  <si>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</si>
  <si>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</si>
  <si>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</si>
  <si>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</si>
  <si>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</si>
  <si>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</si>
  <si>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</si>
  <si>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</si>
  <si>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</si>
  <si>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</si>
  <si>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</si>
  <si>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</si>
  <si>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</si>
  <si>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</si>
  <si>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</si>
  <si>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</si>
  <si>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</si>
  <si>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</si>
  <si>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</si>
  <si>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</si>
  <si>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</si>
  <si>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</si>
  <si>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</si>
  <si>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</si>
  <si>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</si>
  <si>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</si>
  <si>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</si>
  <si>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</si>
  <si>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</si>
  <si>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</si>
  <si>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</si>
  <si>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</si>
  <si>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</si>
  <si>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</si>
  <si>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</si>
  <si>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zapažených jam a zářezů s urovnáním dna do předepsaného profilu a spádu v hornině tř. 3 do 100 m3</t>
  </si>
  <si>
    <t>m3</t>
  </si>
  <si>
    <t>CS ÚRS 2018 01</t>
  </si>
  <si>
    <t>4</t>
  </si>
  <si>
    <t>-1248252034</t>
  </si>
  <si>
    <t>VV</t>
  </si>
  <si>
    <t>4,4*5,9*3+1*1*0,8</t>
  </si>
  <si>
    <t>(3,14*2,5*2,5)*1,5</t>
  </si>
  <si>
    <t>Součet</t>
  </si>
  <si>
    <t>132201101</t>
  </si>
  <si>
    <t>Hloubení zapažených i nezapažených rýh šířky do 600 mm s urovnáním dna do předepsaného profilu a spádu v hornině tř. 3 do 100 m3</t>
  </si>
  <si>
    <t>-1691961804</t>
  </si>
  <si>
    <t>10*0,5*1,5</t>
  </si>
  <si>
    <t>3</t>
  </si>
  <si>
    <t>151101201</t>
  </si>
  <si>
    <t>Zřízení pažení stěn výkopu bez rozepření nebo vzepření příložné, hloubky do 4 m</t>
  </si>
  <si>
    <t>m2</t>
  </si>
  <si>
    <t>1442503236</t>
  </si>
  <si>
    <t>(2*6+2*4,4)*3</t>
  </si>
  <si>
    <t>151101211</t>
  </si>
  <si>
    <t>Odstranění pažení stěn výkopu s uložením pažin na vzdálenost do 3 m od okraje výkopu příložné, hloubky do 4 m</t>
  </si>
  <si>
    <t>-512591791</t>
  </si>
  <si>
    <t>5</t>
  </si>
  <si>
    <t>151101401</t>
  </si>
  <si>
    <t>Zřízení vzepření zapažených stěn výkopů s potřebným přepažováním při roubení příložném, hloubky do 4 m</t>
  </si>
  <si>
    <t>-620033138</t>
  </si>
  <si>
    <t>6</t>
  </si>
  <si>
    <t>151101411</t>
  </si>
  <si>
    <t>Odstranění vzepření stěn výkopů s uložením materiálu na vzdálenost do 3 m od kraje výkopu při roubení příložném, hloubky do 4 m</t>
  </si>
  <si>
    <t>2108438866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</si>
  <si>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</si>
  <si>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</si>
  <si>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</si>
  <si>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1161587047</t>
  </si>
  <si>
    <t>(108,118+7,5)-90,852</t>
  </si>
  <si>
    <t>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</si>
  <si>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</si>
  <si>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</si>
  <si>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-1962302253</t>
  </si>
  <si>
    <t>24,766*10 'Přepočtené koeficientem množství</t>
  </si>
  <si>
    <t>9</t>
  </si>
  <si>
    <t>167101101</t>
  </si>
  <si>
    <t>Nakládání, skládání a překládání neulehlého výkopku nebo sypaniny nakládání, množství do 100 m3, z hornin tř. 1 až 4</t>
  </si>
  <si>
    <t>-1405995438</t>
  </si>
  <si>
    <t>10</t>
  </si>
  <si>
    <t>171201211</t>
  </si>
  <si>
    <t>Poplatek za uložení stavebního odpadu na skládce (skládkovné) zeminy a kameniva zatříděného do Katalogu odpadů pod kódem 170 504</t>
  </si>
  <si>
    <t>t</t>
  </si>
  <si>
    <t>1811953285</t>
  </si>
  <si>
    <t>24,766*2</t>
  </si>
  <si>
    <t>11</t>
  </si>
  <si>
    <t>174101101</t>
  </si>
  <si>
    <t>Zásyp sypaninou z jakékoliv horniny s uložením výkopku ve vrstvách se zhutněním jam, šachet, rýh nebo kolem objektů v těchto vykopávkách</t>
  </si>
  <si>
    <t>243533599</t>
  </si>
  <si>
    <t>-(3,9*2,4*2,6)+(1*1*0,5)+(3,14*1,5*1,5)*0,93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</si>
  <si>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</si>
  <si>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</si>
  <si>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</si>
  <si>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-1078577019</t>
  </si>
  <si>
    <t>10*0,5*1,3</t>
  </si>
  <si>
    <t>13</t>
  </si>
  <si>
    <t>M</t>
  </si>
  <si>
    <t>58337303</t>
  </si>
  <si>
    <t>štěrkopísek frakce 0-8</t>
  </si>
  <si>
    <t>-2118624547</t>
  </si>
  <si>
    <t>6,5*2 'Přepočtené koeficientem množství</t>
  </si>
  <si>
    <t>Zakládání</t>
  </si>
  <si>
    <t>14</t>
  </si>
  <si>
    <t>226112113</t>
  </si>
  <si>
    <t>Velkoprofilové vrty náběrovým vrtáním svislé nezapažené průměru přes 550 do 650 mm, v hl od 0 do 5 m v hornině tř. III</t>
  </si>
  <si>
    <t>m</t>
  </si>
  <si>
    <t>215664300</t>
  </si>
  <si>
    <t>3*3</t>
  </si>
  <si>
    <t>231112112</t>
  </si>
  <si>
    <t>Zřízení výplně pilot bez vytažení pažnic nezapažených nebo zapažených s ponecháním pažnice ve vrtu svislých z betonu železového, v hl od 0 do 10 m, při průměru piloty přes 450 do 650 mm</t>
  </si>
  <si>
    <t>1333364138</t>
  </si>
  <si>
    <t>16</t>
  </si>
  <si>
    <t>58932908</t>
  </si>
  <si>
    <t>beton C 20/25 X0 XC2 kamenivo frakce 0/8</t>
  </si>
  <si>
    <t>-1521678702</t>
  </si>
  <si>
    <t>(3,14*0,31*0,31*3)*3</t>
  </si>
  <si>
    <t>2,716*1,1 'Přepočtené koeficientem množství</t>
  </si>
  <si>
    <t>17</t>
  </si>
  <si>
    <t>231611114</t>
  </si>
  <si>
    <t>Výztuž pilot betonovaných do země z oceli 10 505 (R)</t>
  </si>
  <si>
    <t>-622795064</t>
  </si>
  <si>
    <t>((3,14*0,31*0,31*3)*3)*0,08</t>
  </si>
  <si>
    <t>18</t>
  </si>
  <si>
    <t>271572211</t>
  </si>
  <si>
    <t>Podsyp pod základové konstrukce se zhutněním a urovnáním povrchu ze štěrkopísku netříděného</t>
  </si>
  <si>
    <t>1057121109</t>
  </si>
  <si>
    <t>(3,14*1,1*1,1)*1</t>
  </si>
  <si>
    <t>19</t>
  </si>
  <si>
    <t>273321411</t>
  </si>
  <si>
    <t>Základy z betonu železového (bez výztuže) desky z betonu bez zvýšených nároků na prostředí tř. C 20/25</t>
  </si>
  <si>
    <t>2090152457</t>
  </si>
  <si>
    <t>(3,14*1,5*1,5)*0,2</t>
  </si>
  <si>
    <t>20</t>
  </si>
  <si>
    <t>273351121</t>
  </si>
  <si>
    <t>Bednění základů desek zřízení</t>
  </si>
  <si>
    <t>-1166916163</t>
  </si>
  <si>
    <t>(3,14*3)*0,2</t>
  </si>
  <si>
    <t>273351122</t>
  </si>
  <si>
    <t>Bednění základů desek odstranění</t>
  </si>
  <si>
    <t>1909624108</t>
  </si>
  <si>
    <t>22</t>
  </si>
  <si>
    <t>273361821</t>
  </si>
  <si>
    <t>Výztuž základů desek z betonářské oceli 10 505 (R) nebo BSt 500</t>
  </si>
  <si>
    <t>1636884959</t>
  </si>
  <si>
    <t>((3,14*1,5*1,5)*0,2)*0,07</t>
  </si>
  <si>
    <t>23</t>
  </si>
  <si>
    <t>273362021</t>
  </si>
  <si>
    <t>Výztuž základů desek ze svařovaných sítí z drátů typu KARI</t>
  </si>
  <si>
    <t>-867215257</t>
  </si>
  <si>
    <t>(3,14*1,5*1,5)*0,01</t>
  </si>
  <si>
    <t>24</t>
  </si>
  <si>
    <t>274321411</t>
  </si>
  <si>
    <t>Základy z betonu železového (bez výztuže) trámy z betonu bez zvýšených nároků na prostředí tř. C 20/25</t>
  </si>
  <si>
    <t>-265646343</t>
  </si>
  <si>
    <t>4*0,93</t>
  </si>
  <si>
    <t>25</t>
  </si>
  <si>
    <t>274352221</t>
  </si>
  <si>
    <t>Bednění základů trámů kruhové nebo obloukové poloměru přes 1 do 2,5 m zřízení</t>
  </si>
  <si>
    <t>1337783157</t>
  </si>
  <si>
    <t>12*0,93+8*0,93</t>
  </si>
  <si>
    <t>26</t>
  </si>
  <si>
    <t>274352222</t>
  </si>
  <si>
    <t>Bednění základů trámů kruhové nebo obloukové poloměru přes 1 do 2,5 m odstranění</t>
  </si>
  <si>
    <t>1594355500</t>
  </si>
  <si>
    <t>27</t>
  </si>
  <si>
    <t>274361821</t>
  </si>
  <si>
    <t>Výztuž základů trámů z betonářské oceli 10 505 (R) nebo BSt 500</t>
  </si>
  <si>
    <t>2080555368</t>
  </si>
  <si>
    <t>(4*0,93)*0,12</t>
  </si>
  <si>
    <t>Svislé a kompletní konstrukce</t>
  </si>
  <si>
    <t>28</t>
  </si>
  <si>
    <t>380326122</t>
  </si>
  <si>
    <t>Kompletní konstrukce čistíren odpadních vod, nádrží, vodojemů, kanálů z betonu železového bez výztuže a bednění se zvýšenými nároky na prostředí tř. C 25/30, tl. přes 150 do 300 mm</t>
  </si>
  <si>
    <t>608439717</t>
  </si>
  <si>
    <t>3,9*2,4*0,2+4*0,5*0,2+3,9*2,4+(2*2,4+2*3,9)*2,13*0,2+(4*0,92)*0,4*0,1</t>
  </si>
  <si>
    <t>-0,7*0,7*0,2</t>
  </si>
  <si>
    <t>29</t>
  </si>
  <si>
    <t>380356231</t>
  </si>
  <si>
    <t>Bednění kompletních konstrukcí čistíren odpadních vod, nádrží, vodojemů, kanálů konstrukcí neomítaných z betonu prostého nebo železového ploch rovinných zřízení</t>
  </si>
  <si>
    <t>574977894</t>
  </si>
  <si>
    <t>2*3,5+(2*2,4+2*3,9)*2,53+(2*2,4+2*3,9)*2,1</t>
  </si>
  <si>
    <t>30</t>
  </si>
  <si>
    <t>380356232</t>
  </si>
  <si>
    <t>Bednění kompletních konstrukcí čistíren odpadních vod, nádrží, vodojemů, kanálů konstrukcí neomítaných z betonu prostého nebo železového ploch rovinných odstranění</t>
  </si>
  <si>
    <t>-992104053</t>
  </si>
  <si>
    <t>31</t>
  </si>
  <si>
    <t>380361006</t>
  </si>
  <si>
    <t>Výztuž kompletních konstrukcí čistíren odpadních vod, nádrží, vodojemů, kanálů z oceli 10 505 (R) nebo BSt 500</t>
  </si>
  <si>
    <t>-1399557421</t>
  </si>
  <si>
    <t>0,26</t>
  </si>
  <si>
    <t>32</t>
  </si>
  <si>
    <t>380361011</t>
  </si>
  <si>
    <t>Výztuž kompletních konstrukcí čistíren odpadních vod, nádrží, vodojemů, kanálů ze svařovaných sítí z drátů typu KARI</t>
  </si>
  <si>
    <t>1145303911</t>
  </si>
  <si>
    <t>0,873</t>
  </si>
  <si>
    <t>Vodorovné konstrukce</t>
  </si>
  <si>
    <t>33</t>
  </si>
  <si>
    <t>451595111</t>
  </si>
  <si>
    <t>Lože pod potrubí, stoky a drobné objekty v otevřeném výkopu písek</t>
  </si>
  <si>
    <t>1313929693</t>
  </si>
  <si>
    <t>10*0,5*0,15</t>
  </si>
  <si>
    <t>Úpravy povrchů, podlahy a osazování výplní</t>
  </si>
  <si>
    <t>34</t>
  </si>
  <si>
    <t>631311124</t>
  </si>
  <si>
    <t>Mazanina z betonu prostého bez zvýšených nároků na prostředí tl. přes 80 do 120 mm tř. C 16/20</t>
  </si>
  <si>
    <t>463640679</t>
  </si>
  <si>
    <t>5,7*0,1</t>
  </si>
  <si>
    <t>35</t>
  </si>
  <si>
    <t>631319012</t>
  </si>
  <si>
    <t>Příplatek k cenám mazanin za úpravu povrchu mazaniny přehlazením, mazanina tl. přes 80 do 120 mm</t>
  </si>
  <si>
    <t>-925070572</t>
  </si>
  <si>
    <t>36</t>
  </si>
  <si>
    <t>631319173</t>
  </si>
  <si>
    <t>Příplatek k cenám mazanin za stržení povrchu spodní vrstvy mazaniny latí před vložením výztuže nebo pletiva pro tl. obou vrstev mazaniny přes 80 do 120 mm</t>
  </si>
  <si>
    <t>-143882128</t>
  </si>
  <si>
    <t>37</t>
  </si>
  <si>
    <t>631362021</t>
  </si>
  <si>
    <t>Výztuž mazanin ze svařovaných sítí z drátů typu KARI</t>
  </si>
  <si>
    <t>-273566368</t>
  </si>
  <si>
    <t>5,7*0,01</t>
  </si>
  <si>
    <t>Trubní vedení</t>
  </si>
  <si>
    <t>38</t>
  </si>
  <si>
    <t>899722111</t>
  </si>
  <si>
    <t>Krytí potrubí z plastů výstražnou fólií z PVC šířky 20 cm</t>
  </si>
  <si>
    <t>-1555756783</t>
  </si>
  <si>
    <t>Ostatní konstrukce a práce, bourání</t>
  </si>
  <si>
    <t>39</t>
  </si>
  <si>
    <t>919R01 pol</t>
  </si>
  <si>
    <t>Montáž a dodávka válce a kašny - kámen žlutá žula, vytesána z válce o h=0,92 m a r=1,5 m, z válce vybrána kulová výseč o v=0,65 m a r=1,4 m, z jednoho kusu kamene, finální povrch z vnější strany finální povrch kartáčován z vnitřní hruběji broušen</t>
  </si>
  <si>
    <t>1671701293</t>
  </si>
  <si>
    <t>17,875+5,885</t>
  </si>
  <si>
    <t>40</t>
  </si>
  <si>
    <t>919R02 pol</t>
  </si>
  <si>
    <t>Provedení písma/reliéfu z hmoty kašny, leštěná čelní plocha, jemně stržená hrana - viz.detail</t>
  </si>
  <si>
    <t>-162725187</t>
  </si>
  <si>
    <t>1,24</t>
  </si>
  <si>
    <t>41</t>
  </si>
  <si>
    <t>919R03 pol</t>
  </si>
  <si>
    <t xml:space="preserve">Provedení prostupu v kašně pro technologii </t>
  </si>
  <si>
    <t>kpl</t>
  </si>
  <si>
    <t>-1708366964</t>
  </si>
  <si>
    <t>42</t>
  </si>
  <si>
    <t>919R05 pol</t>
  </si>
  <si>
    <t>Vodotěsné utěsnění prostupu - pryžové a vodotěsný tmel - kašna , šachta</t>
  </si>
  <si>
    <t>ks</t>
  </si>
  <si>
    <t>-199492177</t>
  </si>
  <si>
    <t>43</t>
  </si>
  <si>
    <t>919R06 pol</t>
  </si>
  <si>
    <t>Vyrovnávací vrstva pro osazení poklopu - šachta</t>
  </si>
  <si>
    <t>2061116024</t>
  </si>
  <si>
    <t>(4*0,92)*0,1</t>
  </si>
  <si>
    <t>44</t>
  </si>
  <si>
    <t>919R07 pol</t>
  </si>
  <si>
    <t>Bronzový poklop šachty s nerezovou konstrukcí pro pojezd nákladních automobilů - poklop šachty bronzový 785x785 mm, tl.5 mm, reliéf poklopu vystupující o tl.3 mm bronzový, atd. - kompletní provedení viz.výkres poklop šachty</t>
  </si>
  <si>
    <t>-1572165733</t>
  </si>
  <si>
    <t>45</t>
  </si>
  <si>
    <t>919R08 pol</t>
  </si>
  <si>
    <t>Montáž a dodávka lemu kašny - kámen žlutá žula, lem v=250 mm, š=800 mm, z jednoho kusu kamene, finální povrch z vnější strany finální povrch kartáčován z vnitřní hruběji broušen</t>
  </si>
  <si>
    <t>-205044089</t>
  </si>
  <si>
    <t>6,573</t>
  </si>
  <si>
    <t>46</t>
  </si>
  <si>
    <t>919R09 pol</t>
  </si>
  <si>
    <t>Provedení prostupu v základech kašny pro technologii kašnyviz.technologie kašny</t>
  </si>
  <si>
    <t>387137432</t>
  </si>
  <si>
    <t>998</t>
  </si>
  <si>
    <t>Přesun hmot</t>
  </si>
  <si>
    <t>47</t>
  </si>
  <si>
    <t>998001011</t>
  </si>
  <si>
    <t>Přesun hmot pro piloty nebo podzemní stěny betonované na místě</t>
  </si>
  <si>
    <t>-1712088955</t>
  </si>
  <si>
    <t>48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</si>
  <si>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</si>
  <si>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</si>
  <si>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-1986443144</t>
  </si>
  <si>
    <t>PSV</t>
  </si>
  <si>
    <t>Práce a dodávky PSV</t>
  </si>
  <si>
    <t>711</t>
  </si>
  <si>
    <t>Izolace proti vodě, vlhkosti a plynům</t>
  </si>
  <si>
    <t>49</t>
  </si>
  <si>
    <t>711111051</t>
  </si>
  <si>
    <t>Provedení izolace proti zemní vlhkosti natěradly a tmely za studena na ploše vodorovné V dvojnásobným nátěrem tekutou elastickou hydroizolací</t>
  </si>
  <si>
    <t>1612278871</t>
  </si>
  <si>
    <t>4*0,2</t>
  </si>
  <si>
    <t>50</t>
  </si>
  <si>
    <t>24551030</t>
  </si>
  <si>
    <t>nátěr hydroizolační - tekutá lepenka</t>
  </si>
  <si>
    <t>kg</t>
  </si>
  <si>
    <t>587457842</t>
  </si>
  <si>
    <t>0,8*1,5 'Přepočtené koeficientem množství</t>
  </si>
  <si>
    <t>51</t>
  </si>
  <si>
    <t>998711101</t>
  </si>
  <si>
    <t>Přesun hmot pro izolace proti vodě, vlhkosti a plynům stanovený z hmotnosti přesunovaného materiálu vodorovná dopravní vzdálenost do 50 m v objektech výšky do 6 m</t>
  </si>
  <si>
    <t>-1661587331</t>
  </si>
  <si>
    <t>002 - SO 906 Stříšky nad vchody</t>
  </si>
  <si>
    <t>M - Práce a dodávky M</t>
  </si>
  <si>
    <t xml:space="preserve">    43-M - Montáž ocelových konstrukcí</t>
  </si>
  <si>
    <t>945412111</t>
  </si>
  <si>
    <t>Teleskopická hydraulická montážní plošina na samohybném podvozku, s otočným košem výšky zdvihu do 8 m</t>
  </si>
  <si>
    <t>den</t>
  </si>
  <si>
    <t>-483088936</t>
  </si>
  <si>
    <t>Práce a dodávky M</t>
  </si>
  <si>
    <t>43-M</t>
  </si>
  <si>
    <t>Montáž ocelových konstrukcí</t>
  </si>
  <si>
    <t>430R01 pol</t>
  </si>
  <si>
    <t xml:space="preserve">Stříšky nad vchody - extra čiré sklo, Vrstvené bezpečnostní sklo dle ČSN EN ISO 12543 složení ze dvou skel tepelně zpevněných dle ČSN EN 1863 tloušťky 8 mm a spojených pomocí ionoplast folie (například SENTRYGLAS - SG5000)vč.kotvení - kompletní provedení </t>
  </si>
  <si>
    <t>-2090429588</t>
  </si>
  <si>
    <t>5,9</t>
  </si>
  <si>
    <t>430R02 pol</t>
  </si>
  <si>
    <t>Přítlačný plech nerez plech tl.3 mm, š=200 mm, PU v odstínu fasády, vč.systémového kotvení a distančbích podložek - kompletní provedení viz.výpis prvku</t>
  </si>
  <si>
    <t>1477118909</t>
  </si>
  <si>
    <t>9,4</t>
  </si>
  <si>
    <t>430R03 pol</t>
  </si>
  <si>
    <t>Krajové lišty s oblým krajem nerez - kompletní provedení viz.výpis prvku</t>
  </si>
  <si>
    <t>-1705674118</t>
  </si>
  <si>
    <t>430R04 pol</t>
  </si>
  <si>
    <t>Oplechování pozink plech tl.2 mm, rš 112 mm, PU v odstínu fasády - kompletní provedení viz.výpis prvku</t>
  </si>
  <si>
    <t>-453283469</t>
  </si>
  <si>
    <t>003 - SO 902 Kašna elektro</t>
  </si>
  <si>
    <t xml:space="preserve"> </t>
  </si>
  <si>
    <t>D1 - I.   Materiál</t>
  </si>
  <si>
    <t>D2 - DIGITÁLNÍ SPÍNACÍ HODINY - 3 MODUL, denní/týdenní/měsíční/roční/99 let</t>
  </si>
  <si>
    <t>D3 - Frekvenční měnič 1,5kW</t>
  </si>
  <si>
    <t>D4 - SONDY k HLADINOVÉMU RELÉ</t>
  </si>
  <si>
    <t>D5 - HLADINOVÉ RELÉ</t>
  </si>
  <si>
    <t>D6 - SVORKOVNICE KRABICOVÁ</t>
  </si>
  <si>
    <t>D7 - ŠNŮRA STŘEDNÍ PRYŽOVÁ</t>
  </si>
  <si>
    <t>D8 - KABEL SILOVÝ,IZOLACE PVC S VODIČEM PE</t>
  </si>
  <si>
    <t>D9 - PVC kabely a vodiče</t>
  </si>
  <si>
    <t>D10 - OHEBNÁ CHRÁNIČKA KOPOFLEX</t>
  </si>
  <si>
    <t>D11 - ZÁSUVKA NN, PRAKTIK IP 44 (PLAST)</t>
  </si>
  <si>
    <t>D12 - TRUBKA OHEBNÁ STŘEDNÍ MECHANICKÁ O   DOLNOST</t>
  </si>
  <si>
    <t>D13 - ŠŇŮRA PVC</t>
  </si>
  <si>
    <t>D14 - VODIČ JEDNOŽILOVÝ OHEBNÝ (CYA)</t>
  </si>
  <si>
    <t>D15 - VODIČ JEDNOŽILOVÝ, IZOLACE PVC</t>
  </si>
  <si>
    <t>D16 - SPÍNAČ DO VLHKA V IZOL. IP44 "PRAKTIK"</t>
  </si>
  <si>
    <t>D17 - stropní a nástěnná svítidla</t>
  </si>
  <si>
    <t>D18 - OSAZENÍ HMOŽDINKY</t>
  </si>
  <si>
    <t>D19 - II.   Doprava, ostatní</t>
  </si>
  <si>
    <t>D1</t>
  </si>
  <si>
    <t>I.   Materiál</t>
  </si>
  <si>
    <t>Pol60</t>
  </si>
  <si>
    <t>modulární rozv. IP65 700x500x230</t>
  </si>
  <si>
    <t>Pol61</t>
  </si>
  <si>
    <t>PG11------ Vývodka PG11 s maticí</t>
  </si>
  <si>
    <t>Pol62</t>
  </si>
  <si>
    <t>PG21------ Vývodka PG21 s maticí</t>
  </si>
  <si>
    <t>D2</t>
  </si>
  <si>
    <t>DIGITÁLNÍ SPÍNACÍ HODINY - 3 MODUL, denní/týdenní/měsíční/roční/99 let</t>
  </si>
  <si>
    <t>Pol63</t>
  </si>
  <si>
    <t>SHT-1 /230 1-kanál, 100 programů, automaticky letní/zimní čas, výstup 1x16A, cívka AC 230 V</t>
  </si>
  <si>
    <t>D3</t>
  </si>
  <si>
    <t>Frekvenční měnič 1,5kW</t>
  </si>
  <si>
    <t>Pol64</t>
  </si>
  <si>
    <t>ATV 32xxxx, 3~, 8.0A, 1.5 kW, IP20</t>
  </si>
  <si>
    <t>D4</t>
  </si>
  <si>
    <t>SONDY k HLADINOVÉMU RELÉ</t>
  </si>
  <si>
    <t>Pol65</t>
  </si>
  <si>
    <t>SHR-2 hladinová sonda - nerezová elektroda uložená v PVC krytu</t>
  </si>
  <si>
    <t>Pol66</t>
  </si>
  <si>
    <t>B6/1 Jistič , char B, 1-pólový</t>
  </si>
  <si>
    <t>Pol67</t>
  </si>
  <si>
    <t>IG542717P- Skříňka Combiester 540x270x171mm</t>
  </si>
  <si>
    <t>Pol68</t>
  </si>
  <si>
    <t>Transformátor 230/24V DC,250VA +/-5%</t>
  </si>
  <si>
    <t>Pol69</t>
  </si>
  <si>
    <t>B10/1 , char B, 1-pólový</t>
  </si>
  <si>
    <t>Pol70</t>
  </si>
  <si>
    <t>BM617310-- Jistič C10/3,6kA</t>
  </si>
  <si>
    <t>Pol71</t>
  </si>
  <si>
    <t>40-3 Páčkový spínač</t>
  </si>
  <si>
    <t>Ks</t>
  </si>
  <si>
    <t>Pol72</t>
  </si>
  <si>
    <t>RSI-20-10-A230 Instalační stykač</t>
  </si>
  <si>
    <t>Pol73</t>
  </si>
  <si>
    <t>25/4/003 Chránič Ir=250A, typ AC, 4-pól</t>
  </si>
  <si>
    <t>Pol74</t>
  </si>
  <si>
    <t>ZSE-03 Soklová zásuvka</t>
  </si>
  <si>
    <t>Pol75</t>
  </si>
  <si>
    <t>Relé instalační, 2Z/20A, 230V AC</t>
  </si>
  <si>
    <t>Pol76</t>
  </si>
  <si>
    <t>6B-1N-030A -6A</t>
  </si>
  <si>
    <t>Pol77</t>
  </si>
  <si>
    <t>Ventilátor se žaluzii pr.100</t>
  </si>
  <si>
    <t>D5</t>
  </si>
  <si>
    <t>HLADINOVÉ RELÉ</t>
  </si>
  <si>
    <t>Pol78</t>
  </si>
  <si>
    <t>HRH-1/230 hlídací hladiny s 1stavovým. i 2stav. hlídáním,hlídání ve dvou nezávislých nádržíchnastav.citlivost i čas.prodleva,měřící frekv. 50Hz</t>
  </si>
  <si>
    <t>D6</t>
  </si>
  <si>
    <t>SVORKOVNICE KRABICOVÁ</t>
  </si>
  <si>
    <t>Pol79</t>
  </si>
  <si>
    <t>273-102 4x1-2,5mm2</t>
  </si>
  <si>
    <t>Pol80</t>
  </si>
  <si>
    <t>273-105 5x1-2,5mm2</t>
  </si>
  <si>
    <t>D7</t>
  </si>
  <si>
    <t>ŠNŮRA STŘEDNÍ PRYŽOVÁ</t>
  </si>
  <si>
    <t>Pol81</t>
  </si>
  <si>
    <t>H07RN-F-G 3x2.5 mm2 , pevně</t>
  </si>
  <si>
    <t>D8</t>
  </si>
  <si>
    <t>KABEL SILOVÝ,IZOLACE PVC S VODIČEM PE</t>
  </si>
  <si>
    <t>Pol82</t>
  </si>
  <si>
    <t>CYKY-J 3x1.5 mm2 , pevně</t>
  </si>
  <si>
    <t>Pol83</t>
  </si>
  <si>
    <t>CYKY-J 5x1.5 mm2 , pevně</t>
  </si>
  <si>
    <t>D9</t>
  </si>
  <si>
    <t>PVC kabely a vodiče</t>
  </si>
  <si>
    <t>Pol84</t>
  </si>
  <si>
    <t>J-Y(ST)-Y 2x2x0,60 , pevně</t>
  </si>
  <si>
    <t>D10</t>
  </si>
  <si>
    <t>OHEBNÁ CHRÁNIČKA KOPOFLEX</t>
  </si>
  <si>
    <t>Pol85</t>
  </si>
  <si>
    <t>KF09040 světlost 32mm</t>
  </si>
  <si>
    <t>52</t>
  </si>
  <si>
    <t>D11</t>
  </si>
  <si>
    <t>ZÁSUVKA NN, PRAKTIK IP 44 (PLAST)</t>
  </si>
  <si>
    <t>Pol86</t>
  </si>
  <si>
    <t>5518-2929 B Zásuvka jednonásobná IP 44, s ochranným kolíkem, s víčkem; d. Praktik; b. bílá</t>
  </si>
  <si>
    <t>54</t>
  </si>
  <si>
    <t>Pol87</t>
  </si>
  <si>
    <t>5518-2029 B Zásuvka dvojnásobná IP 44, s ochrannými kolíky, s víčky; d. Praktik; b. bílá</t>
  </si>
  <si>
    <t>56</t>
  </si>
  <si>
    <t>Pol88</t>
  </si>
  <si>
    <t>LV 24X22 LIŠTA VKLÁDACÍ (2m v kartonu)</t>
  </si>
  <si>
    <t>58</t>
  </si>
  <si>
    <t>Pol89</t>
  </si>
  <si>
    <t>LH 40X40 LIŠTA HRANATÁ (2m v kartonu) - DVOJ. ZÁMEK</t>
  </si>
  <si>
    <t>60</t>
  </si>
  <si>
    <t>D12</t>
  </si>
  <si>
    <t>TRUBKA OHEBNÁ STŘEDNÍ MECHANICKÁ O   DOLNOST</t>
  </si>
  <si>
    <t>Pol90</t>
  </si>
  <si>
    <t>1220 d 20 mm, pevně</t>
  </si>
  <si>
    <t>62</t>
  </si>
  <si>
    <t>D13</t>
  </si>
  <si>
    <t>ŠŇŮRA PVC</t>
  </si>
  <si>
    <t>Pol91</t>
  </si>
  <si>
    <t>H05VV-F-G 5x1 mm2 , pevně</t>
  </si>
  <si>
    <t>64</t>
  </si>
  <si>
    <t>Pol92</t>
  </si>
  <si>
    <t>H05VV-F-G 3x1 mm2 , pevně</t>
  </si>
  <si>
    <t>66</t>
  </si>
  <si>
    <t>D14</t>
  </si>
  <si>
    <t>VODIČ JEDNOŽILOVÝ OHEBNÝ (CYA)</t>
  </si>
  <si>
    <t>Pol93</t>
  </si>
  <si>
    <t>H07V-K 1.5 mm2 , pevně</t>
  </si>
  <si>
    <t>68</t>
  </si>
  <si>
    <t>D15</t>
  </si>
  <si>
    <t>VODIČ JEDNOŽILOVÝ, IZOLACE PVC</t>
  </si>
  <si>
    <t>Pol94</t>
  </si>
  <si>
    <t>CY 4 , pevně</t>
  </si>
  <si>
    <t>70</t>
  </si>
  <si>
    <t>Pol95</t>
  </si>
  <si>
    <t>CY 16 , pevně</t>
  </si>
  <si>
    <t>72</t>
  </si>
  <si>
    <t>Pol96</t>
  </si>
  <si>
    <t>A11 Krabice odbočná plastová, šedá, prázdná, IP 54,12 otv.</t>
  </si>
  <si>
    <t>74</t>
  </si>
  <si>
    <t>D16</t>
  </si>
  <si>
    <t>SPÍNAČ DO VLHKA V IZOL. IP44 "PRAKTIK"</t>
  </si>
  <si>
    <t>Pol97</t>
  </si>
  <si>
    <t>3553-01929 1-pólový vypínač</t>
  </si>
  <si>
    <t>76</t>
  </si>
  <si>
    <t>D17</t>
  </si>
  <si>
    <t>stropní a nástěnná svítidla</t>
  </si>
  <si>
    <t>Pol98</t>
  </si>
  <si>
    <t>SKP-100/B KRUH IP44 bílá 230V 100W/E27</t>
  </si>
  <si>
    <t>78</t>
  </si>
  <si>
    <t>D18</t>
  </si>
  <si>
    <t>OSAZENÍ HMOŽDINKY</t>
  </si>
  <si>
    <t>Pol99</t>
  </si>
  <si>
    <t>HM6</t>
  </si>
  <si>
    <t>80</t>
  </si>
  <si>
    <t>Pol100</t>
  </si>
  <si>
    <t>Trafo bezpečnostní 300 VA bez jištění</t>
  </si>
  <si>
    <t>82</t>
  </si>
  <si>
    <t>Pol101</t>
  </si>
  <si>
    <t>podružný materiál</t>
  </si>
  <si>
    <t>84</t>
  </si>
  <si>
    <t>D19</t>
  </si>
  <si>
    <t>II.   Doprava, ostatní</t>
  </si>
  <si>
    <t>Pol102</t>
  </si>
  <si>
    <t>Seřízení odzkoušení el. technologie</t>
  </si>
  <si>
    <t>86</t>
  </si>
  <si>
    <t>Pol103</t>
  </si>
  <si>
    <t>Tech. dokumentace skutečného stavu</t>
  </si>
  <si>
    <t>88</t>
  </si>
  <si>
    <t>Pol104</t>
  </si>
  <si>
    <t>Celk.prohl.el.zaříz. měření a vyhotovení revizní zprávy</t>
  </si>
  <si>
    <t>90</t>
  </si>
  <si>
    <t>Pol105</t>
  </si>
  <si>
    <t>Mimostaveništní doprava</t>
  </si>
  <si>
    <t>92</t>
  </si>
  <si>
    <t>Pol106</t>
  </si>
  <si>
    <t>Vedlejší náklady</t>
  </si>
  <si>
    <t>94</t>
  </si>
  <si>
    <t>004 - SO 902 Kašna technologie</t>
  </si>
  <si>
    <t>D1 - I.   Technologické zařízení</t>
  </si>
  <si>
    <t>D2 - II.   Nerezové prvky</t>
  </si>
  <si>
    <t>D3 - III. Instalační materiál</t>
  </si>
  <si>
    <t>D4 - IV.   Montáž, doprava</t>
  </si>
  <si>
    <t>I.   Technologické zařízení</t>
  </si>
  <si>
    <t>Pol1</t>
  </si>
  <si>
    <t>Vícevtokový mokroběžný vodoměr registrační kašny G 1"</t>
  </si>
  <si>
    <t>Pol2</t>
  </si>
  <si>
    <t>Jemný potrubní filtr se zpětným proplachem DN 25, filtrační nerez vložka 100 mikronů, automatická proplachovací jednotka , 230 V, 10 W, mosaz</t>
  </si>
  <si>
    <t>Pol3</t>
  </si>
  <si>
    <t>Změkčovací filtr G 1 ", 100 m3/°dH, plně automatické objemové řízení vč. solanky , 5 W, 230 V</t>
  </si>
  <si>
    <t>Pol4</t>
  </si>
  <si>
    <t>Elektromagnetický ventil G 1" 230V/50Hz/15W. Dvoucestný vnitřním pilotem řízený ventil. Tělo ventilu a kryt jsou vyrobené z mědi. Ventil je uzavřen, když solenoid není pod napětím.</t>
  </si>
  <si>
    <t>Pol5</t>
  </si>
  <si>
    <t>Senzory snímání hladiny</t>
  </si>
  <si>
    <t>Pol6</t>
  </si>
  <si>
    <t>Čerpadlo výtrysku - monoblokové odstředivé čerpadlo s jedním oběhovým kolem. Materiálové provedení - tělo čerpadla z litiny, oběhové kolo z litiny, hřídel z nerezové oceli a mechanická ucpávka keramická s příměsi uhlíku. Třífázový motor z třídou izolace F a krytím IP 54., 400 V, 1,5 kW, Q - 10,8 m3/hod, H - 23 m</t>
  </si>
  <si>
    <t>Pol7</t>
  </si>
  <si>
    <t>Plastový předfiltr 8-ti litrový s uzavírací , vypouštěcí zátkou a plastovým záchytným košem. Velikost oka v koši 2,5 mm.</t>
  </si>
  <si>
    <t>Pol8</t>
  </si>
  <si>
    <t>Monoblokové odstředivé čerpadlo s integrovaným předfiltrem pro zachycení hrubších nečistot. Materiálové provedení - tělo a oběhové kolo čerpadla z termoplastu, hřídel z nerez oceli, koš filtru z polypropylenu, mechanická ucpávka keramická. Jednofázový motor z třídou izolace F a krytím IP 54. 230 V, 0,25 kW, Q - 6m3/hod, H - 8 m</t>
  </si>
  <si>
    <t>Pol9</t>
  </si>
  <si>
    <t>Plastový filtr D 400 v horní a spodní částí polyfúzně svařen. Osazen 6-ti cestným ventilem, manometrem, ručním odvzdušňovacím ventilkem a výpustí vody a písku. Max pracovní tlak 2,5 kg/cm2. Filtrační náplň křemičitý písek zrnitostí 1- 4 mm a 0,6-1,2 mm.</t>
  </si>
  <si>
    <t>Pol10</t>
  </si>
  <si>
    <t>UV lampa nízkotlaká 110 W, 230 V, plast</t>
  </si>
  <si>
    <t>Pol11</t>
  </si>
  <si>
    <t>Chlorátor, plastový s mechanickou regulací dávkovacího množství chemikálie. Připojení do potrubí.</t>
  </si>
  <si>
    <t>Pol12</t>
  </si>
  <si>
    <t>Kalové ponorné čerpadlo s kolem volně průtočným do 25 mm, 230 V, 0,37 kW, nerez</t>
  </si>
  <si>
    <t>Pol13</t>
  </si>
  <si>
    <t>Plastová technologická šachta s integrovanou akumulační nádrži. Jedná se o jednoplášťový skelet nádrže určený k obetonování na místě instalace. Plastový skelet šachty slouží jako nosič technologie zabezpečující vodotěsnost a ztracené vnitřní bednění výsledné betonové nádrže. Skelet je vyrobený z plastových desek z polypropylénu tl. 15 mm po obvodu s výstuhami. Rozměr 3,5 x 2 x 2,1 m</t>
  </si>
  <si>
    <t>Pol14</t>
  </si>
  <si>
    <t>Tryska Snowy Fire Jet, d - 65 mm, G1 1/2", brass</t>
  </si>
  <si>
    <t>Pol15</t>
  </si>
  <si>
    <t>Světlo Led na noze 9x3 W, 24 V, IP 68, nerez, bílá teplá barva</t>
  </si>
  <si>
    <t>Pol16</t>
  </si>
  <si>
    <t>Uzavírací klapka s elektropohonem DN 100, 45 W 230 V</t>
  </si>
  <si>
    <t>II.   Nerezové prvky</t>
  </si>
  <si>
    <t>Pol17</t>
  </si>
  <si>
    <t>Kombi prostup v kašně: 2xpřeliv A 160/108, vypouštění A 108, výtlak A 75, elektroprůchodka 3xA 32, chránička A 306 mm viz detai výkresu</t>
  </si>
  <si>
    <t>Pol18</t>
  </si>
  <si>
    <t>Nástavec výtlaku trysky DN 65/40</t>
  </si>
  <si>
    <t>Pol19</t>
  </si>
  <si>
    <t>Držák světel</t>
  </si>
  <si>
    <t>Pol20</t>
  </si>
  <si>
    <t>Síto v akumulační nádrži</t>
  </si>
  <si>
    <t>Pol21</t>
  </si>
  <si>
    <t>Žebřík do šachty s výsuvným madlem</t>
  </si>
  <si>
    <t>Pol22</t>
  </si>
  <si>
    <t>Odvětrávací sloupek DN 100</t>
  </si>
  <si>
    <t>III. Instalační materiál</t>
  </si>
  <si>
    <t>Pol23</t>
  </si>
  <si>
    <t>Potrubí PVC PN 10, DA 16 vč. fitinek, atd.</t>
  </si>
  <si>
    <t>Pol24</t>
  </si>
  <si>
    <t>Potrubí PVC PN 10, DA 32 vč. fitinek, atd.</t>
  </si>
  <si>
    <t>Pol25</t>
  </si>
  <si>
    <t>Potrubí PVC PN 10, DA 50 vč. fitinek, atd.</t>
  </si>
  <si>
    <t>Pol26</t>
  </si>
  <si>
    <t>Potrubí PVC PN 10, DA 63 vč. fitinek, atd.</t>
  </si>
  <si>
    <t>Pol27</t>
  </si>
  <si>
    <t>Potrubí PVC PN 10, DA 75 vč. fitinek, atd.</t>
  </si>
  <si>
    <t>Pol28</t>
  </si>
  <si>
    <t>Potrubí PVC PN 10, DA 90 vč. fitinek, atd.</t>
  </si>
  <si>
    <t>Pol29</t>
  </si>
  <si>
    <t>Potrubí PVC PN 10, DA 110 vč. fitinek, atd.</t>
  </si>
  <si>
    <t>Pol30</t>
  </si>
  <si>
    <t>Potrubí PVC KG SN 4, DA 110 vč. fitinek</t>
  </si>
  <si>
    <t>Pol31</t>
  </si>
  <si>
    <t>Automatická zpětná armatura proti vzduté vodě HL 710 DN110 s vyjímatelnou klapkou z nerezové oceli a revizním krytem k čištění</t>
  </si>
  <si>
    <t>Pol32</t>
  </si>
  <si>
    <t>Protizápachový sifon DN 100 KG s čistícími otvory a ovzdušněním</t>
  </si>
  <si>
    <t>Pol33</t>
  </si>
  <si>
    <t>Ventil kulový lepicí D 015 vypouštěcí</t>
  </si>
  <si>
    <t>Pol34</t>
  </si>
  <si>
    <t>Ventil kulový lepicí D 032</t>
  </si>
  <si>
    <t>Pol35</t>
  </si>
  <si>
    <t>Ventil kulový lepicí D 050</t>
  </si>
  <si>
    <t>Pol36</t>
  </si>
  <si>
    <t>Ventil kulový lepicí D 063</t>
  </si>
  <si>
    <t>Pol37</t>
  </si>
  <si>
    <t>Klapka zpětná pružinová D 032</t>
  </si>
  <si>
    <t>Pol38</t>
  </si>
  <si>
    <t>Klapka zpětná pružinová D 050</t>
  </si>
  <si>
    <t>Pol39</t>
  </si>
  <si>
    <t>Klapka zpětná litinová s pogumovanou kouli D 050</t>
  </si>
  <si>
    <t>Pol40</t>
  </si>
  <si>
    <t>Klapka ruční přír. DN 100 FL3 PN 16 vč. přír. spoje</t>
  </si>
  <si>
    <t>Pol41</t>
  </si>
  <si>
    <t>Klapka ruční přír. DN 80 FL3 PN 16 vč. přír. spoje</t>
  </si>
  <si>
    <t>Pol42</t>
  </si>
  <si>
    <t>Klapka ruční přír. DN 65 FL3 PN 16 vč. přír. spoje</t>
  </si>
  <si>
    <t>Pol43</t>
  </si>
  <si>
    <t>Klapka zpětná mezipřír DN 65 vč. přír. spoje</t>
  </si>
  <si>
    <t>Pol44</t>
  </si>
  <si>
    <t>Kotvící a spojovací materiál</t>
  </si>
  <si>
    <t>Pol45</t>
  </si>
  <si>
    <t>Lepidlo PVC na bázi tetrahydrofuranu 1 kg</t>
  </si>
  <si>
    <t>Pol46</t>
  </si>
  <si>
    <t>Čisticí prostředek pro lepené spoje z PVC 1.0 l</t>
  </si>
  <si>
    <t>l</t>
  </si>
  <si>
    <t>Pol47</t>
  </si>
  <si>
    <t>Ohebná dvouplášťová korugovaná chránička D 40</t>
  </si>
  <si>
    <t>Pol48</t>
  </si>
  <si>
    <t>Návlek. izolační trubka z pěnového polyethylenu tl. 15 mm</t>
  </si>
  <si>
    <t>96</t>
  </si>
  <si>
    <t>Pol49</t>
  </si>
  <si>
    <t>Segmentové pryžovétěsnění 360/306 mm</t>
  </si>
  <si>
    <t>98</t>
  </si>
  <si>
    <t>Pol50</t>
  </si>
  <si>
    <t>Penetrační a ochranný nátěr pro jádrové vrtání</t>
  </si>
  <si>
    <t>100</t>
  </si>
  <si>
    <t>Pol51</t>
  </si>
  <si>
    <t>Kompozitní pororošt do šachty</t>
  </si>
  <si>
    <t>102</t>
  </si>
  <si>
    <t>IV.   Montáž, doprava</t>
  </si>
  <si>
    <t>Pol52</t>
  </si>
  <si>
    <t>Tlakové zkoušky potrubí</t>
  </si>
  <si>
    <t>hod</t>
  </si>
  <si>
    <t>104</t>
  </si>
  <si>
    <t>53</t>
  </si>
  <si>
    <t>Pol53</t>
  </si>
  <si>
    <t>Montáž</t>
  </si>
  <si>
    <t>106</t>
  </si>
  <si>
    <t>Pol54</t>
  </si>
  <si>
    <t>Zkušební provoz</t>
  </si>
  <si>
    <t>108</t>
  </si>
  <si>
    <t>55</t>
  </si>
  <si>
    <t>Pol55</t>
  </si>
  <si>
    <t>110</t>
  </si>
  <si>
    <t>Pol56</t>
  </si>
  <si>
    <t>Návod pro obsluhu a údržbu</t>
  </si>
  <si>
    <t>112</t>
  </si>
  <si>
    <t>57</t>
  </si>
  <si>
    <t>Pol57</t>
  </si>
  <si>
    <t>Uvedení do provozu zašk. obsluhy</t>
  </si>
  <si>
    <t>114</t>
  </si>
  <si>
    <t>Pol58</t>
  </si>
  <si>
    <t>Dokumentace konečného provedení stavby</t>
  </si>
  <si>
    <t>116</t>
  </si>
  <si>
    <t>59</t>
  </si>
  <si>
    <t>Pol59</t>
  </si>
  <si>
    <t>118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</si>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</sst>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 activeCell="E17" sqref="E1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 x14ac:dyDescent="0.3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2" t="s">
        <v>8</v>
      </c>
      <c r="BT2" s="22" t="s">
        <v>9</v>
      </c>
    </row>
    <row r="3" spans="1:74" ht="6.95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 x14ac:dyDescent="0.3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 x14ac:dyDescent="0.3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49" t="s">
        <v>16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7"/>
      <c r="AQ5" s="29"/>
      <c r="BE5" s="347" t="s">
        <v>17</v>
      </c>
      <c r="BS5" s="22" t="s">
        <v>8</v>
      </c>
    </row>
    <row r="6" spans="1:74" ht="36.950000000000003" customHeight="1" x14ac:dyDescent="0.3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1" t="s">
        <v>19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7"/>
      <c r="AQ6" s="29"/>
      <c r="BE6" s="348"/>
      <c r="BS6" s="22" t="s">
        <v>8</v>
      </c>
    </row>
    <row r="7" spans="1:74" ht="14.45" customHeight="1" x14ac:dyDescent="0.3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48"/>
      <c r="BS7" s="22" t="s">
        <v>8</v>
      </c>
    </row>
    <row r="8" spans="1:74" ht="14.45" customHeight="1" x14ac:dyDescent="0.3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48"/>
      <c r="BS8" s="22" t="s">
        <v>8</v>
      </c>
    </row>
    <row r="9" spans="1:74" ht="14.45" customHeight="1" x14ac:dyDescent="0.3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48"/>
      <c r="BS9" s="22" t="s">
        <v>8</v>
      </c>
    </row>
    <row r="10" spans="1:74" ht="14.45" customHeight="1" x14ac:dyDescent="0.3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48"/>
      <c r="BS10" s="22" t="s">
        <v>8</v>
      </c>
    </row>
    <row r="11" spans="1:74" ht="18.399999999999999" customHeight="1" x14ac:dyDescent="0.3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48"/>
      <c r="BS11" s="22" t="s">
        <v>8</v>
      </c>
    </row>
    <row r="12" spans="1:74" ht="6.95" customHeight="1" x14ac:dyDescent="0.3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48"/>
      <c r="BS12" s="22" t="s">
        <v>8</v>
      </c>
    </row>
    <row r="13" spans="1:74" ht="14.45" customHeight="1" x14ac:dyDescent="0.3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48"/>
      <c r="BS13" s="22" t="s">
        <v>8</v>
      </c>
    </row>
    <row r="14" spans="1:74" ht="15" x14ac:dyDescent="0.3">
      <c r="B14" s="26"/>
      <c r="C14" s="27"/>
      <c r="D14" s="27"/>
      <c r="E14" s="352" t="s">
        <v>32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48"/>
      <c r="BS14" s="22" t="s">
        <v>8</v>
      </c>
    </row>
    <row r="15" spans="1:74" ht="6.95" customHeight="1" x14ac:dyDescent="0.3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48"/>
      <c r="BS15" s="22" t="s">
        <v>6</v>
      </c>
    </row>
    <row r="16" spans="1:74" ht="14.45" customHeight="1" x14ac:dyDescent="0.3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48"/>
      <c r="BS16" s="22" t="s">
        <v>6</v>
      </c>
    </row>
    <row r="17" spans="2:71" ht="18.399999999999999" customHeight="1" x14ac:dyDescent="0.3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48"/>
      <c r="BS17" s="22" t="s">
        <v>35</v>
      </c>
    </row>
    <row r="18" spans="2:71" ht="6.95" customHeight="1" x14ac:dyDescent="0.3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48"/>
      <c r="BS18" s="22" t="s">
        <v>8</v>
      </c>
    </row>
    <row r="19" spans="2:71" ht="14.45" customHeight="1" x14ac:dyDescent="0.3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48"/>
      <c r="BS19" s="22" t="s">
        <v>8</v>
      </c>
    </row>
    <row r="20" spans="2:71" ht="57" customHeight="1" x14ac:dyDescent="0.3">
      <c r="B20" s="26"/>
      <c r="C20" s="27"/>
      <c r="D20" s="27"/>
      <c r="E20" s="354" t="s">
        <v>37</v>
      </c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27"/>
      <c r="AP20" s="27"/>
      <c r="AQ20" s="29"/>
      <c r="BE20" s="348"/>
      <c r="BS20" s="22" t="s">
        <v>6</v>
      </c>
    </row>
    <row r="21" spans="2:71" ht="6.95" customHeight="1" x14ac:dyDescent="0.3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48"/>
    </row>
    <row r="22" spans="2:71" ht="6.95" customHeight="1" x14ac:dyDescent="0.3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48"/>
    </row>
    <row r="23" spans="2:71" s="1" customFormat="1" ht="25.9" customHeight="1" x14ac:dyDescent="0.3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5">
        <f>ROUND(AG51,2)</f>
        <v>0</v>
      </c>
      <c r="AL23" s="356"/>
      <c r="AM23" s="356"/>
      <c r="AN23" s="356"/>
      <c r="AO23" s="356"/>
      <c r="AP23" s="40"/>
      <c r="AQ23" s="43"/>
      <c r="BE23" s="348"/>
    </row>
    <row r="24" spans="2:71" s="1" customFormat="1" ht="6.95" customHeight="1" x14ac:dyDescent="0.3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48"/>
    </row>
    <row r="25" spans="2:71" s="1" customFormat="1" x14ac:dyDescent="0.3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57" t="s">
        <v>39</v>
      </c>
      <c r="M25" s="357"/>
      <c r="N25" s="357"/>
      <c r="O25" s="357"/>
      <c r="P25" s="40"/>
      <c r="Q25" s="40"/>
      <c r="R25" s="40"/>
      <c r="S25" s="40"/>
      <c r="T25" s="40"/>
      <c r="U25" s="40"/>
      <c r="V25" s="40"/>
      <c r="W25" s="357" t="s">
        <v>40</v>
      </c>
      <c r="X25" s="357"/>
      <c r="Y25" s="357"/>
      <c r="Z25" s="357"/>
      <c r="AA25" s="357"/>
      <c r="AB25" s="357"/>
      <c r="AC25" s="357"/>
      <c r="AD25" s="357"/>
      <c r="AE25" s="357"/>
      <c r="AF25" s="40"/>
      <c r="AG25" s="40"/>
      <c r="AH25" s="40"/>
      <c r="AI25" s="40"/>
      <c r="AJ25" s="40"/>
      <c r="AK25" s="357" t="s">
        <v>41</v>
      </c>
      <c r="AL25" s="357"/>
      <c r="AM25" s="357"/>
      <c r="AN25" s="357"/>
      <c r="AO25" s="357"/>
      <c r="AP25" s="40"/>
      <c r="AQ25" s="43"/>
      <c r="BE25" s="348"/>
    </row>
    <row r="26" spans="2:71" s="2" customFormat="1" ht="14.45" customHeight="1" x14ac:dyDescent="0.3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40">
        <v>0.21</v>
      </c>
      <c r="M26" s="341"/>
      <c r="N26" s="341"/>
      <c r="O26" s="341"/>
      <c r="P26" s="46"/>
      <c r="Q26" s="46"/>
      <c r="R26" s="46"/>
      <c r="S26" s="46"/>
      <c r="T26" s="46"/>
      <c r="U26" s="46"/>
      <c r="V26" s="46"/>
      <c r="W26" s="342">
        <f>ROUND(AZ51,2)</f>
        <v>0</v>
      </c>
      <c r="X26" s="341"/>
      <c r="Y26" s="341"/>
      <c r="Z26" s="341"/>
      <c r="AA26" s="341"/>
      <c r="AB26" s="341"/>
      <c r="AC26" s="341"/>
      <c r="AD26" s="341"/>
      <c r="AE26" s="341"/>
      <c r="AF26" s="46"/>
      <c r="AG26" s="46"/>
      <c r="AH26" s="46"/>
      <c r="AI26" s="46"/>
      <c r="AJ26" s="46"/>
      <c r="AK26" s="342">
        <f>ROUND(AV51,2)</f>
        <v>0</v>
      </c>
      <c r="AL26" s="341"/>
      <c r="AM26" s="341"/>
      <c r="AN26" s="341"/>
      <c r="AO26" s="341"/>
      <c r="AP26" s="46"/>
      <c r="AQ26" s="48"/>
      <c r="BE26" s="348"/>
    </row>
    <row r="27" spans="2:71" s="2" customFormat="1" ht="14.45" customHeight="1" x14ac:dyDescent="0.3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40">
        <v>0.15</v>
      </c>
      <c r="M27" s="341"/>
      <c r="N27" s="341"/>
      <c r="O27" s="341"/>
      <c r="P27" s="46"/>
      <c r="Q27" s="46"/>
      <c r="R27" s="46"/>
      <c r="S27" s="46"/>
      <c r="T27" s="46"/>
      <c r="U27" s="46"/>
      <c r="V27" s="46"/>
      <c r="W27" s="342">
        <f>ROUND(BA51,2)</f>
        <v>0</v>
      </c>
      <c r="X27" s="341"/>
      <c r="Y27" s="341"/>
      <c r="Z27" s="341"/>
      <c r="AA27" s="341"/>
      <c r="AB27" s="341"/>
      <c r="AC27" s="341"/>
      <c r="AD27" s="341"/>
      <c r="AE27" s="341"/>
      <c r="AF27" s="46"/>
      <c r="AG27" s="46"/>
      <c r="AH27" s="46"/>
      <c r="AI27" s="46"/>
      <c r="AJ27" s="46"/>
      <c r="AK27" s="342">
        <f>ROUND(AW51,2)</f>
        <v>0</v>
      </c>
      <c r="AL27" s="341"/>
      <c r="AM27" s="341"/>
      <c r="AN27" s="341"/>
      <c r="AO27" s="341"/>
      <c r="AP27" s="46"/>
      <c r="AQ27" s="48"/>
      <c r="BE27" s="348"/>
    </row>
    <row r="28" spans="2:71" s="2" customFormat="1" ht="14.45" hidden="1" customHeight="1" x14ac:dyDescent="0.3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40">
        <v>0.21</v>
      </c>
      <c r="M28" s="341"/>
      <c r="N28" s="341"/>
      <c r="O28" s="341"/>
      <c r="P28" s="46"/>
      <c r="Q28" s="46"/>
      <c r="R28" s="46"/>
      <c r="S28" s="46"/>
      <c r="T28" s="46"/>
      <c r="U28" s="46"/>
      <c r="V28" s="46"/>
      <c r="W28" s="342">
        <f>ROUND(BB51,2)</f>
        <v>0</v>
      </c>
      <c r="X28" s="341"/>
      <c r="Y28" s="341"/>
      <c r="Z28" s="341"/>
      <c r="AA28" s="341"/>
      <c r="AB28" s="341"/>
      <c r="AC28" s="341"/>
      <c r="AD28" s="341"/>
      <c r="AE28" s="341"/>
      <c r="AF28" s="46"/>
      <c r="AG28" s="46"/>
      <c r="AH28" s="46"/>
      <c r="AI28" s="46"/>
      <c r="AJ28" s="46"/>
      <c r="AK28" s="342">
        <v>0</v>
      </c>
      <c r="AL28" s="341"/>
      <c r="AM28" s="341"/>
      <c r="AN28" s="341"/>
      <c r="AO28" s="341"/>
      <c r="AP28" s="46"/>
      <c r="AQ28" s="48"/>
      <c r="BE28" s="348"/>
    </row>
    <row r="29" spans="2:71" s="2" customFormat="1" ht="14.45" hidden="1" customHeight="1" x14ac:dyDescent="0.3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40">
        <v>0.15</v>
      </c>
      <c r="M29" s="341"/>
      <c r="N29" s="341"/>
      <c r="O29" s="341"/>
      <c r="P29" s="46"/>
      <c r="Q29" s="46"/>
      <c r="R29" s="46"/>
      <c r="S29" s="46"/>
      <c r="T29" s="46"/>
      <c r="U29" s="46"/>
      <c r="V29" s="46"/>
      <c r="W29" s="342">
        <f>ROUND(BC51,2)</f>
        <v>0</v>
      </c>
      <c r="X29" s="341"/>
      <c r="Y29" s="341"/>
      <c r="Z29" s="341"/>
      <c r="AA29" s="341"/>
      <c r="AB29" s="341"/>
      <c r="AC29" s="341"/>
      <c r="AD29" s="341"/>
      <c r="AE29" s="341"/>
      <c r="AF29" s="46"/>
      <c r="AG29" s="46"/>
      <c r="AH29" s="46"/>
      <c r="AI29" s="46"/>
      <c r="AJ29" s="46"/>
      <c r="AK29" s="342">
        <v>0</v>
      </c>
      <c r="AL29" s="341"/>
      <c r="AM29" s="341"/>
      <c r="AN29" s="341"/>
      <c r="AO29" s="341"/>
      <c r="AP29" s="46"/>
      <c r="AQ29" s="48"/>
      <c r="BE29" s="348"/>
    </row>
    <row r="30" spans="2:71" s="2" customFormat="1" ht="14.45" hidden="1" customHeight="1" x14ac:dyDescent="0.3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40">
        <v>0</v>
      </c>
      <c r="M30" s="341"/>
      <c r="N30" s="341"/>
      <c r="O30" s="341"/>
      <c r="P30" s="46"/>
      <c r="Q30" s="46"/>
      <c r="R30" s="46"/>
      <c r="S30" s="46"/>
      <c r="T30" s="46"/>
      <c r="U30" s="46"/>
      <c r="V30" s="46"/>
      <c r="W30" s="342">
        <f>ROUND(BD51,2)</f>
        <v>0</v>
      </c>
      <c r="X30" s="341"/>
      <c r="Y30" s="341"/>
      <c r="Z30" s="341"/>
      <c r="AA30" s="341"/>
      <c r="AB30" s="341"/>
      <c r="AC30" s="341"/>
      <c r="AD30" s="341"/>
      <c r="AE30" s="341"/>
      <c r="AF30" s="46"/>
      <c r="AG30" s="46"/>
      <c r="AH30" s="46"/>
      <c r="AI30" s="46"/>
      <c r="AJ30" s="46"/>
      <c r="AK30" s="342">
        <v>0</v>
      </c>
      <c r="AL30" s="341"/>
      <c r="AM30" s="341"/>
      <c r="AN30" s="341"/>
      <c r="AO30" s="341"/>
      <c r="AP30" s="46"/>
      <c r="AQ30" s="48"/>
      <c r="BE30" s="348"/>
    </row>
    <row r="31" spans="2:71" s="1" customFormat="1" ht="6.95" customHeight="1" x14ac:dyDescent="0.3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48"/>
    </row>
    <row r="32" spans="2:71" s="1" customFormat="1" ht="25.9" customHeight="1" x14ac:dyDescent="0.3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3" t="s">
        <v>50</v>
      </c>
      <c r="Y32" s="344"/>
      <c r="Z32" s="344"/>
      <c r="AA32" s="344"/>
      <c r="AB32" s="344"/>
      <c r="AC32" s="51"/>
      <c r="AD32" s="51"/>
      <c r="AE32" s="51"/>
      <c r="AF32" s="51"/>
      <c r="AG32" s="51"/>
      <c r="AH32" s="51"/>
      <c r="AI32" s="51"/>
      <c r="AJ32" s="51"/>
      <c r="AK32" s="345">
        <f>SUM(AK23:AK30)</f>
        <v>0</v>
      </c>
      <c r="AL32" s="344"/>
      <c r="AM32" s="344"/>
      <c r="AN32" s="344"/>
      <c r="AO32" s="346"/>
      <c r="AP32" s="49"/>
      <c r="AQ32" s="53"/>
      <c r="BE32" s="348"/>
    </row>
    <row r="33" spans="2:56" s="1" customFormat="1" ht="6.95" customHeight="1" x14ac:dyDescent="0.3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 x14ac:dyDescent="0.3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 x14ac:dyDescent="0.3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 x14ac:dyDescent="0.3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 x14ac:dyDescent="0.3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 x14ac:dyDescent="0.3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001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 x14ac:dyDescent="0.3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6" t="str">
        <f>K6</f>
        <v>Terminál veřejné dopravy Chrudim - nezpůsobilé náklady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P42" s="68"/>
      <c r="AQ42" s="68"/>
      <c r="AR42" s="69"/>
    </row>
    <row r="43" spans="2:56" s="1" customFormat="1" ht="6.95" customHeight="1" x14ac:dyDescent="0.3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 x14ac:dyDescent="0.3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ulice Československé armády, Chrudim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28" t="str">
        <f>IF(AN8= "","",AN8)</f>
        <v>27. 2. 2018</v>
      </c>
      <c r="AN44" s="328"/>
      <c r="AO44" s="61"/>
      <c r="AP44" s="61"/>
      <c r="AQ44" s="61"/>
      <c r="AR44" s="59"/>
    </row>
    <row r="45" spans="2:56" s="1" customFormat="1" ht="6.95" customHeight="1" x14ac:dyDescent="0.3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 x14ac:dyDescent="0.3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Chrudim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29" t="str">
        <f>IF(E17="","",E17)</f>
        <v>Atreliér K2</v>
      </c>
      <c r="AN46" s="329"/>
      <c r="AO46" s="329"/>
      <c r="AP46" s="329"/>
      <c r="AQ46" s="61"/>
      <c r="AR46" s="59"/>
      <c r="AS46" s="330" t="s">
        <v>52</v>
      </c>
      <c r="AT46" s="331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 x14ac:dyDescent="0.3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2"/>
      <c r="AT47" s="333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 x14ac:dyDescent="0.3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4"/>
      <c r="AT48" s="335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 x14ac:dyDescent="0.3">
      <c r="B49" s="39"/>
      <c r="C49" s="336" t="s">
        <v>53</v>
      </c>
      <c r="D49" s="337"/>
      <c r="E49" s="337"/>
      <c r="F49" s="337"/>
      <c r="G49" s="337"/>
      <c r="H49" s="77"/>
      <c r="I49" s="338" t="s">
        <v>54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55</v>
      </c>
      <c r="AH49" s="337"/>
      <c r="AI49" s="337"/>
      <c r="AJ49" s="337"/>
      <c r="AK49" s="337"/>
      <c r="AL49" s="337"/>
      <c r="AM49" s="337"/>
      <c r="AN49" s="338" t="s">
        <v>56</v>
      </c>
      <c r="AO49" s="337"/>
      <c r="AP49" s="337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 x14ac:dyDescent="0.3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 x14ac:dyDescent="0.3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0">
        <f>ROUND(SUM(AG52:AG55),2)</f>
        <v>0</v>
      </c>
      <c r="AH51" s="320"/>
      <c r="AI51" s="320"/>
      <c r="AJ51" s="320"/>
      <c r="AK51" s="320"/>
      <c r="AL51" s="320"/>
      <c r="AM51" s="320"/>
      <c r="AN51" s="321">
        <f>SUM(AG51,AT51)</f>
        <v>0</v>
      </c>
      <c r="AO51" s="321"/>
      <c r="AP51" s="321"/>
      <c r="AQ51" s="87" t="s">
        <v>21</v>
      </c>
      <c r="AR51" s="69"/>
      <c r="AS51" s="88">
        <f>ROUND(SUM(AS52:AS55),2)</f>
        <v>0</v>
      </c>
      <c r="AT51" s="89">
        <f>ROUND(SUM(AV51:AW51),2)</f>
        <v>0</v>
      </c>
      <c r="AU51" s="90">
        <f>ROUND(SUM(AU52:AU55),5)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ROUND(SUM(AZ52:AZ55),2)</f>
        <v>0</v>
      </c>
      <c r="BA51" s="89">
        <f>ROUND(SUM(BA52:BA55),2)</f>
        <v>0</v>
      </c>
      <c r="BB51" s="89">
        <f>ROUND(SUM(BB52:BB55),2)</f>
        <v>0</v>
      </c>
      <c r="BC51" s="89">
        <f>ROUND(SUM(BC52:BC55),2)</f>
        <v>0</v>
      </c>
      <c r="BD51" s="91">
        <f>ROUND(SUM(BD52:BD55),2)</f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16.5" customHeight="1" x14ac:dyDescent="0.3">
      <c r="A52" s="94" t="s">
        <v>76</v>
      </c>
      <c r="B52" s="95"/>
      <c r="C52" s="96"/>
      <c r="D52" s="325" t="s">
        <v>16</v>
      </c>
      <c r="E52" s="325"/>
      <c r="F52" s="325"/>
      <c r="G52" s="325"/>
      <c r="H52" s="325"/>
      <c r="I52" s="97"/>
      <c r="J52" s="325" t="s">
        <v>77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'001 - SO 902 Kašna'!J27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98" t="s">
        <v>78</v>
      </c>
      <c r="AR52" s="99"/>
      <c r="AS52" s="100">
        <v>0</v>
      </c>
      <c r="AT52" s="101">
        <f>ROUND(SUM(AV52:AW52),2)</f>
        <v>0</v>
      </c>
      <c r="AU52" s="102">
        <f>'001 - SO 902 Kašna'!P87</f>
        <v>0</v>
      </c>
      <c r="AV52" s="101">
        <f>'001 - SO 902 Kašna'!J30</f>
        <v>0</v>
      </c>
      <c r="AW52" s="101">
        <f>'001 - SO 902 Kašna'!J31</f>
        <v>0</v>
      </c>
      <c r="AX52" s="101">
        <f>'001 - SO 902 Kašna'!J32</f>
        <v>0</v>
      </c>
      <c r="AY52" s="101">
        <f>'001 - SO 902 Kašna'!J33</f>
        <v>0</v>
      </c>
      <c r="AZ52" s="101">
        <f>'001 - SO 902 Kašna'!F30</f>
        <v>0</v>
      </c>
      <c r="BA52" s="101">
        <f>'001 - SO 902 Kašna'!F31</f>
        <v>0</v>
      </c>
      <c r="BB52" s="101">
        <f>'001 - SO 902 Kašna'!F32</f>
        <v>0</v>
      </c>
      <c r="BC52" s="101">
        <f>'001 - SO 902 Kašna'!F33</f>
        <v>0</v>
      </c>
      <c r="BD52" s="103">
        <f>'001 - SO 902 Kašna'!F34</f>
        <v>0</v>
      </c>
      <c r="BT52" s="104" t="s">
        <v>79</v>
      </c>
      <c r="BV52" s="104" t="s">
        <v>74</v>
      </c>
      <c r="BW52" s="104" t="s">
        <v>80</v>
      </c>
      <c r="BX52" s="104" t="s">
        <v>7</v>
      </c>
      <c r="CL52" s="104" t="s">
        <v>21</v>
      </c>
      <c r="CM52" s="104" t="s">
        <v>81</v>
      </c>
    </row>
    <row r="53" spans="1:91" s="5" customFormat="1" ht="16.5" customHeight="1" x14ac:dyDescent="0.3">
      <c r="A53" s="94" t="s">
        <v>76</v>
      </c>
      <c r="B53" s="95"/>
      <c r="C53" s="96"/>
      <c r="D53" s="325" t="s">
        <v>82</v>
      </c>
      <c r="E53" s="325"/>
      <c r="F53" s="325"/>
      <c r="G53" s="325"/>
      <c r="H53" s="325"/>
      <c r="I53" s="97"/>
      <c r="J53" s="325" t="s">
        <v>83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'002 - SO 906 Stříšky nad ...'!J27</f>
        <v>0</v>
      </c>
      <c r="AH53" s="324"/>
      <c r="AI53" s="324"/>
      <c r="AJ53" s="324"/>
      <c r="AK53" s="324"/>
      <c r="AL53" s="324"/>
      <c r="AM53" s="324"/>
      <c r="AN53" s="323">
        <f>SUM(AG53,AT53)</f>
        <v>0</v>
      </c>
      <c r="AO53" s="324"/>
      <c r="AP53" s="324"/>
      <c r="AQ53" s="98" t="s">
        <v>78</v>
      </c>
      <c r="AR53" s="99"/>
      <c r="AS53" s="100">
        <v>0</v>
      </c>
      <c r="AT53" s="101">
        <f>ROUND(SUM(AV53:AW53),2)</f>
        <v>0</v>
      </c>
      <c r="AU53" s="102">
        <f>'002 - SO 906 Stříšky nad ...'!P80</f>
        <v>0</v>
      </c>
      <c r="AV53" s="101">
        <f>'002 - SO 906 Stříšky nad ...'!J30</f>
        <v>0</v>
      </c>
      <c r="AW53" s="101">
        <f>'002 - SO 906 Stříšky nad ...'!J31</f>
        <v>0</v>
      </c>
      <c r="AX53" s="101">
        <f>'002 - SO 906 Stříšky nad ...'!J32</f>
        <v>0</v>
      </c>
      <c r="AY53" s="101">
        <f>'002 - SO 906 Stříšky nad ...'!J33</f>
        <v>0</v>
      </c>
      <c r="AZ53" s="101">
        <f>'002 - SO 906 Stříšky nad ...'!F30</f>
        <v>0</v>
      </c>
      <c r="BA53" s="101">
        <f>'002 - SO 906 Stříšky nad ...'!F31</f>
        <v>0</v>
      </c>
      <c r="BB53" s="101">
        <f>'002 - SO 906 Stříšky nad ...'!F32</f>
        <v>0</v>
      </c>
      <c r="BC53" s="101">
        <f>'002 - SO 906 Stříšky nad ...'!F33</f>
        <v>0</v>
      </c>
      <c r="BD53" s="103">
        <f>'002 - SO 906 Stříšky nad ...'!F34</f>
        <v>0</v>
      </c>
      <c r="BT53" s="104" t="s">
        <v>79</v>
      </c>
      <c r="BV53" s="104" t="s">
        <v>74</v>
      </c>
      <c r="BW53" s="104" t="s">
        <v>84</v>
      </c>
      <c r="BX53" s="104" t="s">
        <v>7</v>
      </c>
      <c r="CL53" s="104" t="s">
        <v>21</v>
      </c>
      <c r="CM53" s="104" t="s">
        <v>81</v>
      </c>
    </row>
    <row r="54" spans="1:91" s="5" customFormat="1" ht="16.5" customHeight="1" x14ac:dyDescent="0.3">
      <c r="A54" s="94" t="s">
        <v>76</v>
      </c>
      <c r="B54" s="95"/>
      <c r="C54" s="96"/>
      <c r="D54" s="325" t="s">
        <v>85</v>
      </c>
      <c r="E54" s="325"/>
      <c r="F54" s="325"/>
      <c r="G54" s="325"/>
      <c r="H54" s="325"/>
      <c r="I54" s="97"/>
      <c r="J54" s="325" t="s">
        <v>86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'003 - SO 902 Kašna elektro'!J27</f>
        <v>0</v>
      </c>
      <c r="AH54" s="324"/>
      <c r="AI54" s="324"/>
      <c r="AJ54" s="324"/>
      <c r="AK54" s="324"/>
      <c r="AL54" s="324"/>
      <c r="AM54" s="324"/>
      <c r="AN54" s="323">
        <f>SUM(AG54,AT54)</f>
        <v>0</v>
      </c>
      <c r="AO54" s="324"/>
      <c r="AP54" s="324"/>
      <c r="AQ54" s="98" t="s">
        <v>78</v>
      </c>
      <c r="AR54" s="99"/>
      <c r="AS54" s="100">
        <v>0</v>
      </c>
      <c r="AT54" s="101">
        <f>ROUND(SUM(AV54:AW54),2)</f>
        <v>0</v>
      </c>
      <c r="AU54" s="102">
        <f>'003 - SO 902 Kašna elektro'!P95</f>
        <v>0</v>
      </c>
      <c r="AV54" s="101">
        <f>'003 - SO 902 Kašna elektro'!J30</f>
        <v>0</v>
      </c>
      <c r="AW54" s="101">
        <f>'003 - SO 902 Kašna elektro'!J31</f>
        <v>0</v>
      </c>
      <c r="AX54" s="101">
        <f>'003 - SO 902 Kašna elektro'!J32</f>
        <v>0</v>
      </c>
      <c r="AY54" s="101">
        <f>'003 - SO 902 Kašna elektro'!J33</f>
        <v>0</v>
      </c>
      <c r="AZ54" s="101">
        <f>'003 - SO 902 Kašna elektro'!F30</f>
        <v>0</v>
      </c>
      <c r="BA54" s="101">
        <f>'003 - SO 902 Kašna elektro'!F31</f>
        <v>0</v>
      </c>
      <c r="BB54" s="101">
        <f>'003 - SO 902 Kašna elektro'!F32</f>
        <v>0</v>
      </c>
      <c r="BC54" s="101">
        <f>'003 - SO 902 Kašna elektro'!F33</f>
        <v>0</v>
      </c>
      <c r="BD54" s="103">
        <f>'003 - SO 902 Kašna elektro'!F34</f>
        <v>0</v>
      </c>
      <c r="BT54" s="104" t="s">
        <v>79</v>
      </c>
      <c r="BV54" s="104" t="s">
        <v>74</v>
      </c>
      <c r="BW54" s="104" t="s">
        <v>87</v>
      </c>
      <c r="BX54" s="104" t="s">
        <v>7</v>
      </c>
      <c r="CL54" s="104" t="s">
        <v>21</v>
      </c>
      <c r="CM54" s="104" t="s">
        <v>81</v>
      </c>
    </row>
    <row r="55" spans="1:91" s="5" customFormat="1" ht="16.5" customHeight="1" x14ac:dyDescent="0.3">
      <c r="A55" s="94" t="s">
        <v>76</v>
      </c>
      <c r="B55" s="95"/>
      <c r="C55" s="96"/>
      <c r="D55" s="325" t="s">
        <v>88</v>
      </c>
      <c r="E55" s="325"/>
      <c r="F55" s="325"/>
      <c r="G55" s="325"/>
      <c r="H55" s="325"/>
      <c r="I55" s="97"/>
      <c r="J55" s="325" t="s">
        <v>89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'004 - SO 902 Kašna techno...'!J27</f>
        <v>0</v>
      </c>
      <c r="AH55" s="324"/>
      <c r="AI55" s="324"/>
      <c r="AJ55" s="324"/>
      <c r="AK55" s="324"/>
      <c r="AL55" s="324"/>
      <c r="AM55" s="324"/>
      <c r="AN55" s="323">
        <f>SUM(AG55,AT55)</f>
        <v>0</v>
      </c>
      <c r="AO55" s="324"/>
      <c r="AP55" s="324"/>
      <c r="AQ55" s="98" t="s">
        <v>78</v>
      </c>
      <c r="AR55" s="99"/>
      <c r="AS55" s="105">
        <v>0</v>
      </c>
      <c r="AT55" s="106">
        <f>ROUND(SUM(AV55:AW55),2)</f>
        <v>0</v>
      </c>
      <c r="AU55" s="107">
        <f>'004 - SO 902 Kašna techno...'!P80</f>
        <v>0</v>
      </c>
      <c r="AV55" s="106">
        <f>'004 - SO 902 Kašna techno...'!J30</f>
        <v>0</v>
      </c>
      <c r="AW55" s="106">
        <f>'004 - SO 902 Kašna techno...'!J31</f>
        <v>0</v>
      </c>
      <c r="AX55" s="106">
        <f>'004 - SO 902 Kašna techno...'!J32</f>
        <v>0</v>
      </c>
      <c r="AY55" s="106">
        <f>'004 - SO 902 Kašna techno...'!J33</f>
        <v>0</v>
      </c>
      <c r="AZ55" s="106">
        <f>'004 - SO 902 Kašna techno...'!F30</f>
        <v>0</v>
      </c>
      <c r="BA55" s="106">
        <f>'004 - SO 902 Kašna techno...'!F31</f>
        <v>0</v>
      </c>
      <c r="BB55" s="106">
        <f>'004 - SO 902 Kašna techno...'!F32</f>
        <v>0</v>
      </c>
      <c r="BC55" s="106">
        <f>'004 - SO 902 Kašna techno...'!F33</f>
        <v>0</v>
      </c>
      <c r="BD55" s="108">
        <f>'004 - SO 902 Kašna techno...'!F34</f>
        <v>0</v>
      </c>
      <c r="BT55" s="104" t="s">
        <v>79</v>
      </c>
      <c r="BV55" s="104" t="s">
        <v>74</v>
      </c>
      <c r="BW55" s="104" t="s">
        <v>90</v>
      </c>
      <c r="BX55" s="104" t="s">
        <v>7</v>
      </c>
      <c r="CL55" s="104" t="s">
        <v>21</v>
      </c>
      <c r="CM55" s="104" t="s">
        <v>81</v>
      </c>
    </row>
    <row r="56" spans="1:91" s="1" customFormat="1" ht="30" customHeight="1" x14ac:dyDescent="0.3">
      <c r="B56" s="39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59"/>
    </row>
    <row r="57" spans="1:91" s="1" customFormat="1" ht="6.95" customHeight="1" x14ac:dyDescent="0.3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9"/>
    </row>
  </sheetData>
  <sheetProtection algorithmName="SHA-512" hashValue="69zsZU2/w9IOGG6g+6IkwCpRg/CQE7GQKCVBGYVkw0SDG1I81I4N+rzrZvbKQE3wIyJdzy47VYdiNMzx1MN+Rw==" saltValue="SE+ChXs+UqnSEykrEWtlBIR8oyxG4+ExqyBv2MWhV3YL4v2VbMDS5u1D9PEmYfqcnqsgp5o8db9l/IJMbVsWlw==" spinCount="100000" sheet="1" objects="1" scenarios="1" formatColumns="0" formatRows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001 - SO 902 Kašna'!C2" display="/"/>
    <hyperlink ref="A53" location="'002 - SO 906 Stříšky nad ...'!C2" display="/"/>
    <hyperlink ref="A54" location="'003 - SO 902 Kašna elektro'!C2" display="/"/>
    <hyperlink ref="A55" location="'004 - SO 902 Kašna techno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9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91</v>
      </c>
      <c r="G1" s="362" t="s">
        <v>92</v>
      </c>
      <c r="H1" s="362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80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 x14ac:dyDescent="0.3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3" t="str">
        <f>'Rekapitulace stavby'!K6</f>
        <v>Terminál veřejné dopravy Chrudim - nezpůsobilé náklady</v>
      </c>
      <c r="F7" s="364"/>
      <c r="G7" s="364"/>
      <c r="H7" s="364"/>
      <c r="I7" s="115"/>
      <c r="J7" s="27"/>
      <c r="K7" s="29"/>
    </row>
    <row r="8" spans="1:70" s="1" customFormat="1" ht="15" x14ac:dyDescent="0.3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5" t="s">
        <v>98</v>
      </c>
      <c r="F9" s="366"/>
      <c r="G9" s="366"/>
      <c r="H9" s="366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27. 2. 2018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 x14ac:dyDescent="0.3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 x14ac:dyDescent="0.3">
      <c r="B21" s="39"/>
      <c r="C21" s="40"/>
      <c r="D21" s="40"/>
      <c r="E21" s="33" t="s">
        <v>99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4" t="s">
        <v>21</v>
      </c>
      <c r="F24" s="354"/>
      <c r="G24" s="354"/>
      <c r="H24" s="354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ROUND(SUM(BE87:BE208), 2)</f>
        <v>0</v>
      </c>
      <c r="G30" s="40"/>
      <c r="H30" s="40"/>
      <c r="I30" s="129">
        <v>0.21</v>
      </c>
      <c r="J30" s="128">
        <f>ROUND(ROUND((SUM(BE87:BE208)),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ROUND(SUM(BF87:BF208), 2)</f>
        <v>0</v>
      </c>
      <c r="G31" s="40"/>
      <c r="H31" s="40"/>
      <c r="I31" s="129">
        <v>0.15</v>
      </c>
      <c r="J31" s="128">
        <f>ROUND(ROUND((SUM(BF87:BF208)),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ROUND(SUM(BG87:BG208),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ROUND(SUM(BH87:BH208),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ROUND(SUM(BI87:BI208),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100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3" t="str">
        <f>E7</f>
        <v>Terminál veřejné dopravy Chrudim - nezpůsobilé náklady</v>
      </c>
      <c r="F45" s="364"/>
      <c r="G45" s="364"/>
      <c r="H45" s="364"/>
      <c r="I45" s="116"/>
      <c r="J45" s="40"/>
      <c r="K45" s="43"/>
    </row>
    <row r="46" spans="2:11" s="1" customFormat="1" ht="14.45" customHeight="1" x14ac:dyDescent="0.3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5" t="str">
        <f>E9</f>
        <v>001 - SO 902 Kašna</v>
      </c>
      <c r="F47" s="366"/>
      <c r="G47" s="366"/>
      <c r="H47" s="366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>ulice Československé armády, Chrudim</v>
      </c>
      <c r="G49" s="40"/>
      <c r="H49" s="40"/>
      <c r="I49" s="117" t="s">
        <v>25</v>
      </c>
      <c r="J49" s="118" t="str">
        <f>IF(J12="","",J12)</f>
        <v>27. 2. 2018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4" t="str">
        <f>E21</f>
        <v xml:space="preserve">Atreliér K2 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8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101</v>
      </c>
      <c r="D54" s="130"/>
      <c r="E54" s="130"/>
      <c r="F54" s="130"/>
      <c r="G54" s="130"/>
      <c r="H54" s="130"/>
      <c r="I54" s="143"/>
      <c r="J54" s="144" t="s">
        <v>102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103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104</v>
      </c>
    </row>
    <row r="57" spans="2:47" s="7" customFormat="1" ht="24.95" customHeight="1" x14ac:dyDescent="0.3">
      <c r="B57" s="147"/>
      <c r="C57" s="148"/>
      <c r="D57" s="149" t="s">
        <v>105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106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 x14ac:dyDescent="0.3">
      <c r="B59" s="154"/>
      <c r="C59" s="155"/>
      <c r="D59" s="156" t="s">
        <v>107</v>
      </c>
      <c r="E59" s="157"/>
      <c r="F59" s="157"/>
      <c r="G59" s="157"/>
      <c r="H59" s="157"/>
      <c r="I59" s="158"/>
      <c r="J59" s="159">
        <f>J119</f>
        <v>0</v>
      </c>
      <c r="K59" s="160"/>
    </row>
    <row r="60" spans="2:47" s="8" customFormat="1" ht="19.899999999999999" customHeight="1" x14ac:dyDescent="0.3">
      <c r="B60" s="154"/>
      <c r="C60" s="155"/>
      <c r="D60" s="156" t="s">
        <v>108</v>
      </c>
      <c r="E60" s="157"/>
      <c r="F60" s="157"/>
      <c r="G60" s="157"/>
      <c r="H60" s="157"/>
      <c r="I60" s="158"/>
      <c r="J60" s="159">
        <f>J148</f>
        <v>0</v>
      </c>
      <c r="K60" s="160"/>
    </row>
    <row r="61" spans="2:47" s="8" customFormat="1" ht="19.899999999999999" customHeight="1" x14ac:dyDescent="0.3">
      <c r="B61" s="154"/>
      <c r="C61" s="155"/>
      <c r="D61" s="156" t="s">
        <v>109</v>
      </c>
      <c r="E61" s="157"/>
      <c r="F61" s="157"/>
      <c r="G61" s="157"/>
      <c r="H61" s="157"/>
      <c r="I61" s="158"/>
      <c r="J61" s="159">
        <f>J160</f>
        <v>0</v>
      </c>
      <c r="K61" s="160"/>
    </row>
    <row r="62" spans="2:47" s="8" customFormat="1" ht="19.899999999999999" customHeight="1" x14ac:dyDescent="0.3">
      <c r="B62" s="154"/>
      <c r="C62" s="155"/>
      <c r="D62" s="156" t="s">
        <v>110</v>
      </c>
      <c r="E62" s="157"/>
      <c r="F62" s="157"/>
      <c r="G62" s="157"/>
      <c r="H62" s="157"/>
      <c r="I62" s="158"/>
      <c r="J62" s="159">
        <f>J163</f>
        <v>0</v>
      </c>
      <c r="K62" s="160"/>
    </row>
    <row r="63" spans="2:47" s="8" customFormat="1" ht="19.899999999999999" customHeight="1" x14ac:dyDescent="0.3">
      <c r="B63" s="154"/>
      <c r="C63" s="155"/>
      <c r="D63" s="156" t="s">
        <v>111</v>
      </c>
      <c r="E63" s="157"/>
      <c r="F63" s="157"/>
      <c r="G63" s="157"/>
      <c r="H63" s="157"/>
      <c r="I63" s="158"/>
      <c r="J63" s="159">
        <f>J171</f>
        <v>0</v>
      </c>
      <c r="K63" s="160"/>
    </row>
    <row r="64" spans="2:47" s="8" customFormat="1" ht="19.899999999999999" customHeight="1" x14ac:dyDescent="0.3">
      <c r="B64" s="154"/>
      <c r="C64" s="155"/>
      <c r="D64" s="156" t="s">
        <v>112</v>
      </c>
      <c r="E64" s="157"/>
      <c r="F64" s="157"/>
      <c r="G64" s="157"/>
      <c r="H64" s="157"/>
      <c r="I64" s="158"/>
      <c r="J64" s="159">
        <f>J174</f>
        <v>0</v>
      </c>
      <c r="K64" s="160"/>
    </row>
    <row r="65" spans="2:12" s="8" customFormat="1" ht="19.899999999999999" customHeight="1" x14ac:dyDescent="0.3">
      <c r="B65" s="154"/>
      <c r="C65" s="155"/>
      <c r="D65" s="156" t="s">
        <v>113</v>
      </c>
      <c r="E65" s="157"/>
      <c r="F65" s="157"/>
      <c r="G65" s="157"/>
      <c r="H65" s="157"/>
      <c r="I65" s="158"/>
      <c r="J65" s="159">
        <f>J199</f>
        <v>0</v>
      </c>
      <c r="K65" s="160"/>
    </row>
    <row r="66" spans="2:12" s="7" customFormat="1" ht="24.95" customHeight="1" x14ac:dyDescent="0.3">
      <c r="B66" s="147"/>
      <c r="C66" s="148"/>
      <c r="D66" s="149" t="s">
        <v>114</v>
      </c>
      <c r="E66" s="150"/>
      <c r="F66" s="150"/>
      <c r="G66" s="150"/>
      <c r="H66" s="150"/>
      <c r="I66" s="151"/>
      <c r="J66" s="152">
        <f>J202</f>
        <v>0</v>
      </c>
      <c r="K66" s="153"/>
    </row>
    <row r="67" spans="2:12" s="8" customFormat="1" ht="19.899999999999999" customHeight="1" x14ac:dyDescent="0.3">
      <c r="B67" s="154"/>
      <c r="C67" s="155"/>
      <c r="D67" s="156" t="s">
        <v>115</v>
      </c>
      <c r="E67" s="157"/>
      <c r="F67" s="157"/>
      <c r="G67" s="157"/>
      <c r="H67" s="157"/>
      <c r="I67" s="158"/>
      <c r="J67" s="159">
        <f>J203</f>
        <v>0</v>
      </c>
      <c r="K67" s="160"/>
    </row>
    <row r="68" spans="2:12" s="1" customFormat="1" ht="21.75" customHeight="1" x14ac:dyDescent="0.3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 x14ac:dyDescent="0.3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 x14ac:dyDescent="0.3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 x14ac:dyDescent="0.3">
      <c r="B74" s="39"/>
      <c r="C74" s="60" t="s">
        <v>116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 x14ac:dyDescent="0.3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 x14ac:dyDescent="0.3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 x14ac:dyDescent="0.3">
      <c r="B77" s="39"/>
      <c r="C77" s="61"/>
      <c r="D77" s="61"/>
      <c r="E77" s="359" t="str">
        <f>E7</f>
        <v>Terminál veřejné dopravy Chrudim - nezpůsobilé náklady</v>
      </c>
      <c r="F77" s="360"/>
      <c r="G77" s="360"/>
      <c r="H77" s="360"/>
      <c r="I77" s="161"/>
      <c r="J77" s="61"/>
      <c r="K77" s="61"/>
      <c r="L77" s="59"/>
    </row>
    <row r="78" spans="2:12" s="1" customFormat="1" ht="14.45" customHeight="1" x14ac:dyDescent="0.3">
      <c r="B78" s="39"/>
      <c r="C78" s="63" t="s">
        <v>97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 x14ac:dyDescent="0.3">
      <c r="B79" s="39"/>
      <c r="C79" s="61"/>
      <c r="D79" s="61"/>
      <c r="E79" s="326" t="str">
        <f>E9</f>
        <v>001 - SO 902 Kašna</v>
      </c>
      <c r="F79" s="361"/>
      <c r="G79" s="361"/>
      <c r="H79" s="361"/>
      <c r="I79" s="161"/>
      <c r="J79" s="61"/>
      <c r="K79" s="61"/>
      <c r="L79" s="59"/>
    </row>
    <row r="80" spans="2:12" s="1" customFormat="1" ht="6.95" customHeight="1" x14ac:dyDescent="0.3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 x14ac:dyDescent="0.3">
      <c r="B81" s="39"/>
      <c r="C81" s="63" t="s">
        <v>23</v>
      </c>
      <c r="D81" s="61"/>
      <c r="E81" s="61"/>
      <c r="F81" s="162" t="str">
        <f>F12</f>
        <v>ulice Československé armády, Chrudim</v>
      </c>
      <c r="G81" s="61"/>
      <c r="H81" s="61"/>
      <c r="I81" s="163" t="s">
        <v>25</v>
      </c>
      <c r="J81" s="71" t="str">
        <f>IF(J12="","",J12)</f>
        <v>27. 2. 2018</v>
      </c>
      <c r="K81" s="61"/>
      <c r="L81" s="59"/>
    </row>
    <row r="82" spans="2:65" s="1" customFormat="1" ht="6.95" customHeight="1" x14ac:dyDescent="0.3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ht="15" x14ac:dyDescent="0.3">
      <c r="B83" s="39"/>
      <c r="C83" s="63" t="s">
        <v>27</v>
      </c>
      <c r="D83" s="61"/>
      <c r="E83" s="61"/>
      <c r="F83" s="162" t="str">
        <f>E15</f>
        <v>Město Chrudim</v>
      </c>
      <c r="G83" s="61"/>
      <c r="H83" s="61"/>
      <c r="I83" s="163" t="s">
        <v>33</v>
      </c>
      <c r="J83" s="162" t="str">
        <f>E21</f>
        <v xml:space="preserve">Atreliér K2 </v>
      </c>
      <c r="K83" s="61"/>
      <c r="L83" s="59"/>
    </row>
    <row r="84" spans="2:65" s="1" customFormat="1" ht="14.45" customHeight="1" x14ac:dyDescent="0.3">
      <c r="B84" s="39"/>
      <c r="C84" s="63" t="s">
        <v>31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 x14ac:dyDescent="0.3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 x14ac:dyDescent="0.3">
      <c r="B86" s="164"/>
      <c r="C86" s="165" t="s">
        <v>117</v>
      </c>
      <c r="D86" s="166" t="s">
        <v>57</v>
      </c>
      <c r="E86" s="166" t="s">
        <v>53</v>
      </c>
      <c r="F86" s="166" t="s">
        <v>118</v>
      </c>
      <c r="G86" s="166" t="s">
        <v>119</v>
      </c>
      <c r="H86" s="166" t="s">
        <v>120</v>
      </c>
      <c r="I86" s="167" t="s">
        <v>121</v>
      </c>
      <c r="J86" s="166" t="s">
        <v>102</v>
      </c>
      <c r="K86" s="168" t="s">
        <v>122</v>
      </c>
      <c r="L86" s="169"/>
      <c r="M86" s="79" t="s">
        <v>123</v>
      </c>
      <c r="N86" s="80" t="s">
        <v>42</v>
      </c>
      <c r="O86" s="80" t="s">
        <v>124</v>
      </c>
      <c r="P86" s="80" t="s">
        <v>125</v>
      </c>
      <c r="Q86" s="80" t="s">
        <v>126</v>
      </c>
      <c r="R86" s="80" t="s">
        <v>127</v>
      </c>
      <c r="S86" s="80" t="s">
        <v>128</v>
      </c>
      <c r="T86" s="81" t="s">
        <v>129</v>
      </c>
    </row>
    <row r="87" spans="2:65" s="1" customFormat="1" ht="29.25" customHeight="1" x14ac:dyDescent="0.35">
      <c r="B87" s="39"/>
      <c r="C87" s="85" t="s">
        <v>103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P88+P202</f>
        <v>0</v>
      </c>
      <c r="Q87" s="83"/>
      <c r="R87" s="171">
        <f>R88+R202</f>
        <v>87.066835709999992</v>
      </c>
      <c r="S87" s="83"/>
      <c r="T87" s="172">
        <f>T88+T202</f>
        <v>0</v>
      </c>
      <c r="AT87" s="22" t="s">
        <v>71</v>
      </c>
      <c r="AU87" s="22" t="s">
        <v>104</v>
      </c>
      <c r="BK87" s="173">
        <f>BK88+BK202</f>
        <v>0</v>
      </c>
    </row>
    <row r="88" spans="2:65" s="10" customFormat="1" ht="37.35" customHeight="1" x14ac:dyDescent="0.35">
      <c r="B88" s="174"/>
      <c r="C88" s="175"/>
      <c r="D88" s="176" t="s">
        <v>71</v>
      </c>
      <c r="E88" s="177" t="s">
        <v>130</v>
      </c>
      <c r="F88" s="177" t="s">
        <v>131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P89+P119+P148+P160+P163+P171+P174+P199</f>
        <v>0</v>
      </c>
      <c r="Q88" s="182"/>
      <c r="R88" s="183">
        <f>R89+R119+R148+R160+R163+R171+R174+R199</f>
        <v>87.065635709999995</v>
      </c>
      <c r="S88" s="182"/>
      <c r="T88" s="184">
        <f>T89+T119+T148+T160+T163+T171+T174+T199</f>
        <v>0</v>
      </c>
      <c r="AR88" s="185" t="s">
        <v>79</v>
      </c>
      <c r="AT88" s="186" t="s">
        <v>71</v>
      </c>
      <c r="AU88" s="186" t="s">
        <v>72</v>
      </c>
      <c r="AY88" s="185" t="s">
        <v>132</v>
      </c>
      <c r="BK88" s="187">
        <f>BK89+BK119+BK148+BK160+BK163+BK171+BK174+BK199</f>
        <v>0</v>
      </c>
    </row>
    <row r="89" spans="2:65" s="10" customFormat="1" ht="19.899999999999999" customHeight="1" x14ac:dyDescent="0.3">
      <c r="B89" s="174"/>
      <c r="C89" s="175"/>
      <c r="D89" s="176" t="s">
        <v>71</v>
      </c>
      <c r="E89" s="188" t="s">
        <v>79</v>
      </c>
      <c r="F89" s="188" t="s">
        <v>133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SUM(P90:P118)</f>
        <v>0</v>
      </c>
      <c r="Q89" s="182"/>
      <c r="R89" s="183">
        <f>SUM(R90:R118)</f>
        <v>13.092976</v>
      </c>
      <c r="S89" s="182"/>
      <c r="T89" s="184">
        <f>SUM(T90:T118)</f>
        <v>0</v>
      </c>
      <c r="AR89" s="185" t="s">
        <v>79</v>
      </c>
      <c r="AT89" s="186" t="s">
        <v>71</v>
      </c>
      <c r="AU89" s="186" t="s">
        <v>79</v>
      </c>
      <c r="AY89" s="185" t="s">
        <v>132</v>
      </c>
      <c r="BK89" s="187">
        <f>SUM(BK90:BK118)</f>
        <v>0</v>
      </c>
    </row>
    <row r="90" spans="2:65" s="1" customFormat="1" ht="25.5" customHeight="1" x14ac:dyDescent="0.3">
      <c r="B90" s="39"/>
      <c r="C90" s="190" t="s">
        <v>79</v>
      </c>
      <c r="D90" s="190" t="s">
        <v>134</v>
      </c>
      <c r="E90" s="191" t="s">
        <v>135</v>
      </c>
      <c r="F90" s="192" t="s">
        <v>136</v>
      </c>
      <c r="G90" s="193" t="s">
        <v>137</v>
      </c>
      <c r="H90" s="194">
        <v>108.11799999999999</v>
      </c>
      <c r="I90" s="195"/>
      <c r="J90" s="196">
        <f>ROUND(I90*H90,2)</f>
        <v>0</v>
      </c>
      <c r="K90" s="192" t="s">
        <v>138</v>
      </c>
      <c r="L90" s="59"/>
      <c r="M90" s="197" t="s">
        <v>21</v>
      </c>
      <c r="N90" s="198" t="s">
        <v>43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139</v>
      </c>
      <c r="AT90" s="22" t="s">
        <v>134</v>
      </c>
      <c r="AU90" s="22" t="s">
        <v>81</v>
      </c>
      <c r="AY90" s="22" t="s">
        <v>132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79</v>
      </c>
      <c r="BK90" s="201">
        <f>ROUND(I90*H90,2)</f>
        <v>0</v>
      </c>
      <c r="BL90" s="22" t="s">
        <v>139</v>
      </c>
      <c r="BM90" s="22" t="s">
        <v>140</v>
      </c>
    </row>
    <row r="91" spans="2:65" s="11" customFormat="1" x14ac:dyDescent="0.3">
      <c r="B91" s="202"/>
      <c r="C91" s="203"/>
      <c r="D91" s="204" t="s">
        <v>141</v>
      </c>
      <c r="E91" s="205" t="s">
        <v>21</v>
      </c>
      <c r="F91" s="206" t="s">
        <v>142</v>
      </c>
      <c r="G91" s="203"/>
      <c r="H91" s="207">
        <v>78.680000000000007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141</v>
      </c>
      <c r="AU91" s="213" t="s">
        <v>81</v>
      </c>
      <c r="AV91" s="11" t="s">
        <v>81</v>
      </c>
      <c r="AW91" s="11" t="s">
        <v>35</v>
      </c>
      <c r="AX91" s="11" t="s">
        <v>72</v>
      </c>
      <c r="AY91" s="213" t="s">
        <v>132</v>
      </c>
    </row>
    <row r="92" spans="2:65" s="11" customFormat="1" x14ac:dyDescent="0.3">
      <c r="B92" s="202"/>
      <c r="C92" s="203"/>
      <c r="D92" s="204" t="s">
        <v>141</v>
      </c>
      <c r="E92" s="205" t="s">
        <v>21</v>
      </c>
      <c r="F92" s="206" t="s">
        <v>143</v>
      </c>
      <c r="G92" s="203"/>
      <c r="H92" s="207">
        <v>29.437999999999999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141</v>
      </c>
      <c r="AU92" s="213" t="s">
        <v>81</v>
      </c>
      <c r="AV92" s="11" t="s">
        <v>81</v>
      </c>
      <c r="AW92" s="11" t="s">
        <v>35</v>
      </c>
      <c r="AX92" s="11" t="s">
        <v>72</v>
      </c>
      <c r="AY92" s="213" t="s">
        <v>132</v>
      </c>
    </row>
    <row r="93" spans="2:65" s="12" customFormat="1" x14ac:dyDescent="0.3">
      <c r="B93" s="214"/>
      <c r="C93" s="215"/>
      <c r="D93" s="204" t="s">
        <v>141</v>
      </c>
      <c r="E93" s="216" t="s">
        <v>21</v>
      </c>
      <c r="F93" s="217" t="s">
        <v>144</v>
      </c>
      <c r="G93" s="215"/>
      <c r="H93" s="218">
        <v>108.11799999999999</v>
      </c>
      <c r="I93" s="219"/>
      <c r="J93" s="215"/>
      <c r="K93" s="215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141</v>
      </c>
      <c r="AU93" s="224" t="s">
        <v>81</v>
      </c>
      <c r="AV93" s="12" t="s">
        <v>139</v>
      </c>
      <c r="AW93" s="12" t="s">
        <v>35</v>
      </c>
      <c r="AX93" s="12" t="s">
        <v>79</v>
      </c>
      <c r="AY93" s="224" t="s">
        <v>132</v>
      </c>
    </row>
    <row r="94" spans="2:65" s="1" customFormat="1" ht="25.5" customHeight="1" x14ac:dyDescent="0.3">
      <c r="B94" s="39"/>
      <c r="C94" s="190" t="s">
        <v>81</v>
      </c>
      <c r="D94" s="190" t="s">
        <v>134</v>
      </c>
      <c r="E94" s="191" t="s">
        <v>145</v>
      </c>
      <c r="F94" s="192" t="s">
        <v>146</v>
      </c>
      <c r="G94" s="193" t="s">
        <v>137</v>
      </c>
      <c r="H94" s="194">
        <v>7.5</v>
      </c>
      <c r="I94" s="195"/>
      <c r="J94" s="196">
        <f>ROUND(I94*H94,2)</f>
        <v>0</v>
      </c>
      <c r="K94" s="192" t="s">
        <v>138</v>
      </c>
      <c r="L94" s="59"/>
      <c r="M94" s="197" t="s">
        <v>21</v>
      </c>
      <c r="N94" s="198" t="s">
        <v>43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139</v>
      </c>
      <c r="AT94" s="22" t="s">
        <v>134</v>
      </c>
      <c r="AU94" s="22" t="s">
        <v>81</v>
      </c>
      <c r="AY94" s="22" t="s">
        <v>132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79</v>
      </c>
      <c r="BK94" s="201">
        <f>ROUND(I94*H94,2)</f>
        <v>0</v>
      </c>
      <c r="BL94" s="22" t="s">
        <v>139</v>
      </c>
      <c r="BM94" s="22" t="s">
        <v>147</v>
      </c>
    </row>
    <row r="95" spans="2:65" s="11" customFormat="1" x14ac:dyDescent="0.3">
      <c r="B95" s="202"/>
      <c r="C95" s="203"/>
      <c r="D95" s="204" t="s">
        <v>141</v>
      </c>
      <c r="E95" s="205" t="s">
        <v>21</v>
      </c>
      <c r="F95" s="206" t="s">
        <v>148</v>
      </c>
      <c r="G95" s="203"/>
      <c r="H95" s="207">
        <v>7.5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141</v>
      </c>
      <c r="AU95" s="213" t="s">
        <v>81</v>
      </c>
      <c r="AV95" s="11" t="s">
        <v>81</v>
      </c>
      <c r="AW95" s="11" t="s">
        <v>35</v>
      </c>
      <c r="AX95" s="11" t="s">
        <v>72</v>
      </c>
      <c r="AY95" s="213" t="s">
        <v>132</v>
      </c>
    </row>
    <row r="96" spans="2:65" s="12" customFormat="1" x14ac:dyDescent="0.3">
      <c r="B96" s="214"/>
      <c r="C96" s="215"/>
      <c r="D96" s="204" t="s">
        <v>141</v>
      </c>
      <c r="E96" s="216" t="s">
        <v>21</v>
      </c>
      <c r="F96" s="217" t="s">
        <v>144</v>
      </c>
      <c r="G96" s="215"/>
      <c r="H96" s="218">
        <v>7.5</v>
      </c>
      <c r="I96" s="219"/>
      <c r="J96" s="215"/>
      <c r="K96" s="215"/>
      <c r="L96" s="220"/>
      <c r="M96" s="221"/>
      <c r="N96" s="222"/>
      <c r="O96" s="222"/>
      <c r="P96" s="222"/>
      <c r="Q96" s="222"/>
      <c r="R96" s="222"/>
      <c r="S96" s="222"/>
      <c r="T96" s="223"/>
      <c r="AT96" s="224" t="s">
        <v>141</v>
      </c>
      <c r="AU96" s="224" t="s">
        <v>81</v>
      </c>
      <c r="AV96" s="12" t="s">
        <v>139</v>
      </c>
      <c r="AW96" s="12" t="s">
        <v>35</v>
      </c>
      <c r="AX96" s="12" t="s">
        <v>79</v>
      </c>
      <c r="AY96" s="224" t="s">
        <v>132</v>
      </c>
    </row>
    <row r="97" spans="2:65" s="1" customFormat="1" ht="25.5" customHeight="1" x14ac:dyDescent="0.3">
      <c r="B97" s="39"/>
      <c r="C97" s="190" t="s">
        <v>149</v>
      </c>
      <c r="D97" s="190" t="s">
        <v>134</v>
      </c>
      <c r="E97" s="191" t="s">
        <v>150</v>
      </c>
      <c r="F97" s="192" t="s">
        <v>151</v>
      </c>
      <c r="G97" s="193" t="s">
        <v>152</v>
      </c>
      <c r="H97" s="194">
        <v>62.4</v>
      </c>
      <c r="I97" s="195"/>
      <c r="J97" s="196">
        <f>ROUND(I97*H97,2)</f>
        <v>0</v>
      </c>
      <c r="K97" s="192" t="s">
        <v>138</v>
      </c>
      <c r="L97" s="59"/>
      <c r="M97" s="197" t="s">
        <v>21</v>
      </c>
      <c r="N97" s="198" t="s">
        <v>43</v>
      </c>
      <c r="O97" s="40"/>
      <c r="P97" s="199">
        <f>O97*H97</f>
        <v>0</v>
      </c>
      <c r="Q97" s="199">
        <v>6.9999999999999999E-4</v>
      </c>
      <c r="R97" s="199">
        <f>Q97*H97</f>
        <v>4.3679999999999997E-2</v>
      </c>
      <c r="S97" s="199">
        <v>0</v>
      </c>
      <c r="T97" s="200">
        <f>S97*H97</f>
        <v>0</v>
      </c>
      <c r="AR97" s="22" t="s">
        <v>139</v>
      </c>
      <c r="AT97" s="22" t="s">
        <v>134</v>
      </c>
      <c r="AU97" s="22" t="s">
        <v>81</v>
      </c>
      <c r="AY97" s="22" t="s">
        <v>132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139</v>
      </c>
      <c r="BM97" s="22" t="s">
        <v>153</v>
      </c>
    </row>
    <row r="98" spans="2:65" s="11" customFormat="1" x14ac:dyDescent="0.3">
      <c r="B98" s="202"/>
      <c r="C98" s="203"/>
      <c r="D98" s="204" t="s">
        <v>141</v>
      </c>
      <c r="E98" s="205" t="s">
        <v>21</v>
      </c>
      <c r="F98" s="206" t="s">
        <v>154</v>
      </c>
      <c r="G98" s="203"/>
      <c r="H98" s="207">
        <v>62.4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141</v>
      </c>
      <c r="AU98" s="213" t="s">
        <v>81</v>
      </c>
      <c r="AV98" s="11" t="s">
        <v>81</v>
      </c>
      <c r="AW98" s="11" t="s">
        <v>35</v>
      </c>
      <c r="AX98" s="11" t="s">
        <v>79</v>
      </c>
      <c r="AY98" s="213" t="s">
        <v>132</v>
      </c>
    </row>
    <row r="99" spans="2:65" s="1" customFormat="1" ht="25.5" customHeight="1" x14ac:dyDescent="0.3">
      <c r="B99" s="39"/>
      <c r="C99" s="190" t="s">
        <v>139</v>
      </c>
      <c r="D99" s="190" t="s">
        <v>134</v>
      </c>
      <c r="E99" s="191" t="s">
        <v>155</v>
      </c>
      <c r="F99" s="192" t="s">
        <v>156</v>
      </c>
      <c r="G99" s="193" t="s">
        <v>152</v>
      </c>
      <c r="H99" s="194">
        <v>62.4</v>
      </c>
      <c r="I99" s="195"/>
      <c r="J99" s="196">
        <f>ROUND(I99*H99,2)</f>
        <v>0</v>
      </c>
      <c r="K99" s="192" t="s">
        <v>138</v>
      </c>
      <c r="L99" s="59"/>
      <c r="M99" s="197" t="s">
        <v>21</v>
      </c>
      <c r="N99" s="198" t="s">
        <v>43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139</v>
      </c>
      <c r="AT99" s="22" t="s">
        <v>134</v>
      </c>
      <c r="AU99" s="22" t="s">
        <v>81</v>
      </c>
      <c r="AY99" s="22" t="s">
        <v>132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79</v>
      </c>
      <c r="BK99" s="201">
        <f>ROUND(I99*H99,2)</f>
        <v>0</v>
      </c>
      <c r="BL99" s="22" t="s">
        <v>139</v>
      </c>
      <c r="BM99" s="22" t="s">
        <v>157</v>
      </c>
    </row>
    <row r="100" spans="2:65" s="1" customFormat="1" ht="25.5" customHeight="1" x14ac:dyDescent="0.3">
      <c r="B100" s="39"/>
      <c r="C100" s="190" t="s">
        <v>158</v>
      </c>
      <c r="D100" s="190" t="s">
        <v>134</v>
      </c>
      <c r="E100" s="191" t="s">
        <v>159</v>
      </c>
      <c r="F100" s="192" t="s">
        <v>160</v>
      </c>
      <c r="G100" s="193" t="s">
        <v>152</v>
      </c>
      <c r="H100" s="194">
        <v>62.4</v>
      </c>
      <c r="I100" s="195"/>
      <c r="J100" s="196">
        <f>ROUND(I100*H100,2)</f>
        <v>0</v>
      </c>
      <c r="K100" s="192" t="s">
        <v>138</v>
      </c>
      <c r="L100" s="59"/>
      <c r="M100" s="197" t="s">
        <v>21</v>
      </c>
      <c r="N100" s="198" t="s">
        <v>43</v>
      </c>
      <c r="O100" s="40"/>
      <c r="P100" s="199">
        <f>O100*H100</f>
        <v>0</v>
      </c>
      <c r="Q100" s="199">
        <v>7.9000000000000001E-4</v>
      </c>
      <c r="R100" s="199">
        <f>Q100*H100</f>
        <v>4.9296E-2</v>
      </c>
      <c r="S100" s="199">
        <v>0</v>
      </c>
      <c r="T100" s="200">
        <f>S100*H100</f>
        <v>0</v>
      </c>
      <c r="AR100" s="22" t="s">
        <v>139</v>
      </c>
      <c r="AT100" s="22" t="s">
        <v>134</v>
      </c>
      <c r="AU100" s="22" t="s">
        <v>81</v>
      </c>
      <c r="AY100" s="22" t="s">
        <v>132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79</v>
      </c>
      <c r="BK100" s="201">
        <f>ROUND(I100*H100,2)</f>
        <v>0</v>
      </c>
      <c r="BL100" s="22" t="s">
        <v>139</v>
      </c>
      <c r="BM100" s="22" t="s">
        <v>161</v>
      </c>
    </row>
    <row r="101" spans="2:65" s="1" customFormat="1" ht="25.5" customHeight="1" x14ac:dyDescent="0.3">
      <c r="B101" s="39"/>
      <c r="C101" s="190" t="s">
        <v>162</v>
      </c>
      <c r="D101" s="190" t="s">
        <v>134</v>
      </c>
      <c r="E101" s="191" t="s">
        <v>163</v>
      </c>
      <c r="F101" s="192" t="s">
        <v>164</v>
      </c>
      <c r="G101" s="193" t="s">
        <v>152</v>
      </c>
      <c r="H101" s="194">
        <v>62.4</v>
      </c>
      <c r="I101" s="195"/>
      <c r="J101" s="196">
        <f>ROUND(I101*H101,2)</f>
        <v>0</v>
      </c>
      <c r="K101" s="192" t="s">
        <v>138</v>
      </c>
      <c r="L101" s="59"/>
      <c r="M101" s="197" t="s">
        <v>21</v>
      </c>
      <c r="N101" s="198" t="s">
        <v>43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139</v>
      </c>
      <c r="AT101" s="22" t="s">
        <v>134</v>
      </c>
      <c r="AU101" s="22" t="s">
        <v>81</v>
      </c>
      <c r="AY101" s="22" t="s">
        <v>132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79</v>
      </c>
      <c r="BK101" s="201">
        <f>ROUND(I101*H101,2)</f>
        <v>0</v>
      </c>
      <c r="BL101" s="22" t="s">
        <v>139</v>
      </c>
      <c r="BM101" s="22" t="s">
        <v>165</v>
      </c>
    </row>
    <row r="102" spans="2:65" s="1" customFormat="1" ht="38.25" customHeight="1" x14ac:dyDescent="0.3">
      <c r="B102" s="39"/>
      <c r="C102" s="190" t="s">
        <v>166</v>
      </c>
      <c r="D102" s="190" t="s">
        <v>134</v>
      </c>
      <c r="E102" s="191" t="s">
        <v>167</v>
      </c>
      <c r="F102" s="192" t="s">
        <v>168</v>
      </c>
      <c r="G102" s="193" t="s">
        <v>137</v>
      </c>
      <c r="H102" s="194">
        <v>24.765999999999998</v>
      </c>
      <c r="I102" s="195"/>
      <c r="J102" s="196">
        <f>ROUND(I102*H102,2)</f>
        <v>0</v>
      </c>
      <c r="K102" s="192" t="s">
        <v>138</v>
      </c>
      <c r="L102" s="59"/>
      <c r="M102" s="197" t="s">
        <v>21</v>
      </c>
      <c r="N102" s="198" t="s">
        <v>43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139</v>
      </c>
      <c r="AT102" s="22" t="s">
        <v>134</v>
      </c>
      <c r="AU102" s="22" t="s">
        <v>81</v>
      </c>
      <c r="AY102" s="22" t="s">
        <v>132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79</v>
      </c>
      <c r="BK102" s="201">
        <f>ROUND(I102*H102,2)</f>
        <v>0</v>
      </c>
      <c r="BL102" s="22" t="s">
        <v>139</v>
      </c>
      <c r="BM102" s="22" t="s">
        <v>169</v>
      </c>
    </row>
    <row r="103" spans="2:65" s="11" customFormat="1" x14ac:dyDescent="0.3">
      <c r="B103" s="202"/>
      <c r="C103" s="203"/>
      <c r="D103" s="204" t="s">
        <v>141</v>
      </c>
      <c r="E103" s="205" t="s">
        <v>21</v>
      </c>
      <c r="F103" s="206" t="s">
        <v>170</v>
      </c>
      <c r="G103" s="203"/>
      <c r="H103" s="207">
        <v>24.765999999999998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141</v>
      </c>
      <c r="AU103" s="213" t="s">
        <v>81</v>
      </c>
      <c r="AV103" s="11" t="s">
        <v>81</v>
      </c>
      <c r="AW103" s="11" t="s">
        <v>35</v>
      </c>
      <c r="AX103" s="11" t="s">
        <v>72</v>
      </c>
      <c r="AY103" s="213" t="s">
        <v>132</v>
      </c>
    </row>
    <row r="104" spans="2:65" s="12" customFormat="1" x14ac:dyDescent="0.3">
      <c r="B104" s="214"/>
      <c r="C104" s="215"/>
      <c r="D104" s="204" t="s">
        <v>141</v>
      </c>
      <c r="E104" s="216" t="s">
        <v>21</v>
      </c>
      <c r="F104" s="217" t="s">
        <v>144</v>
      </c>
      <c r="G104" s="215"/>
      <c r="H104" s="218">
        <v>24.765999999999998</v>
      </c>
      <c r="I104" s="219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141</v>
      </c>
      <c r="AU104" s="224" t="s">
        <v>81</v>
      </c>
      <c r="AV104" s="12" t="s">
        <v>139</v>
      </c>
      <c r="AW104" s="12" t="s">
        <v>35</v>
      </c>
      <c r="AX104" s="12" t="s">
        <v>79</v>
      </c>
      <c r="AY104" s="224" t="s">
        <v>132</v>
      </c>
    </row>
    <row r="105" spans="2:65" s="1" customFormat="1" ht="51" customHeight="1" x14ac:dyDescent="0.3">
      <c r="B105" s="39"/>
      <c r="C105" s="190" t="s">
        <v>171</v>
      </c>
      <c r="D105" s="190" t="s">
        <v>134</v>
      </c>
      <c r="E105" s="191" t="s">
        <v>172</v>
      </c>
      <c r="F105" s="192" t="s">
        <v>173</v>
      </c>
      <c r="G105" s="193" t="s">
        <v>137</v>
      </c>
      <c r="H105" s="194">
        <v>247.66</v>
      </c>
      <c r="I105" s="195"/>
      <c r="J105" s="196">
        <f>ROUND(I105*H105,2)</f>
        <v>0</v>
      </c>
      <c r="K105" s="192" t="s">
        <v>138</v>
      </c>
      <c r="L105" s="59"/>
      <c r="M105" s="197" t="s">
        <v>21</v>
      </c>
      <c r="N105" s="198" t="s">
        <v>43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139</v>
      </c>
      <c r="AT105" s="22" t="s">
        <v>134</v>
      </c>
      <c r="AU105" s="22" t="s">
        <v>81</v>
      </c>
      <c r="AY105" s="22" t="s">
        <v>132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79</v>
      </c>
      <c r="BK105" s="201">
        <f>ROUND(I105*H105,2)</f>
        <v>0</v>
      </c>
      <c r="BL105" s="22" t="s">
        <v>139</v>
      </c>
      <c r="BM105" s="22" t="s">
        <v>174</v>
      </c>
    </row>
    <row r="106" spans="2:65" s="11" customFormat="1" x14ac:dyDescent="0.3">
      <c r="B106" s="202"/>
      <c r="C106" s="203"/>
      <c r="D106" s="204" t="s">
        <v>141</v>
      </c>
      <c r="E106" s="203"/>
      <c r="F106" s="206" t="s">
        <v>175</v>
      </c>
      <c r="G106" s="203"/>
      <c r="H106" s="207">
        <v>247.66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141</v>
      </c>
      <c r="AU106" s="213" t="s">
        <v>81</v>
      </c>
      <c r="AV106" s="11" t="s">
        <v>81</v>
      </c>
      <c r="AW106" s="11" t="s">
        <v>6</v>
      </c>
      <c r="AX106" s="11" t="s">
        <v>79</v>
      </c>
      <c r="AY106" s="213" t="s">
        <v>132</v>
      </c>
    </row>
    <row r="107" spans="2:65" s="1" customFormat="1" ht="25.5" customHeight="1" x14ac:dyDescent="0.3">
      <c r="B107" s="39"/>
      <c r="C107" s="190" t="s">
        <v>176</v>
      </c>
      <c r="D107" s="190" t="s">
        <v>134</v>
      </c>
      <c r="E107" s="191" t="s">
        <v>177</v>
      </c>
      <c r="F107" s="192" t="s">
        <v>178</v>
      </c>
      <c r="G107" s="193" t="s">
        <v>137</v>
      </c>
      <c r="H107" s="194">
        <v>24.765999999999998</v>
      </c>
      <c r="I107" s="195"/>
      <c r="J107" s="196">
        <f>ROUND(I107*H107,2)</f>
        <v>0</v>
      </c>
      <c r="K107" s="192" t="s">
        <v>138</v>
      </c>
      <c r="L107" s="59"/>
      <c r="M107" s="197" t="s">
        <v>21</v>
      </c>
      <c r="N107" s="198" t="s">
        <v>43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139</v>
      </c>
      <c r="AT107" s="22" t="s">
        <v>134</v>
      </c>
      <c r="AU107" s="22" t="s">
        <v>81</v>
      </c>
      <c r="AY107" s="22" t="s">
        <v>132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79</v>
      </c>
      <c r="BK107" s="201">
        <f>ROUND(I107*H107,2)</f>
        <v>0</v>
      </c>
      <c r="BL107" s="22" t="s">
        <v>139</v>
      </c>
      <c r="BM107" s="22" t="s">
        <v>179</v>
      </c>
    </row>
    <row r="108" spans="2:65" s="1" customFormat="1" ht="25.5" customHeight="1" x14ac:dyDescent="0.3">
      <c r="B108" s="39"/>
      <c r="C108" s="190" t="s">
        <v>180</v>
      </c>
      <c r="D108" s="190" t="s">
        <v>134</v>
      </c>
      <c r="E108" s="191" t="s">
        <v>181</v>
      </c>
      <c r="F108" s="192" t="s">
        <v>182</v>
      </c>
      <c r="G108" s="193" t="s">
        <v>183</v>
      </c>
      <c r="H108" s="194">
        <v>49.531999999999996</v>
      </c>
      <c r="I108" s="195"/>
      <c r="J108" s="196">
        <f>ROUND(I108*H108,2)</f>
        <v>0</v>
      </c>
      <c r="K108" s="192" t="s">
        <v>138</v>
      </c>
      <c r="L108" s="59"/>
      <c r="M108" s="197" t="s">
        <v>21</v>
      </c>
      <c r="N108" s="198" t="s">
        <v>43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139</v>
      </c>
      <c r="AT108" s="22" t="s">
        <v>134</v>
      </c>
      <c r="AU108" s="22" t="s">
        <v>81</v>
      </c>
      <c r="AY108" s="22" t="s">
        <v>132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79</v>
      </c>
      <c r="BK108" s="201">
        <f>ROUND(I108*H108,2)</f>
        <v>0</v>
      </c>
      <c r="BL108" s="22" t="s">
        <v>139</v>
      </c>
      <c r="BM108" s="22" t="s">
        <v>184</v>
      </c>
    </row>
    <row r="109" spans="2:65" s="11" customFormat="1" x14ac:dyDescent="0.3">
      <c r="B109" s="202"/>
      <c r="C109" s="203"/>
      <c r="D109" s="204" t="s">
        <v>141</v>
      </c>
      <c r="E109" s="205" t="s">
        <v>21</v>
      </c>
      <c r="F109" s="206" t="s">
        <v>185</v>
      </c>
      <c r="G109" s="203"/>
      <c r="H109" s="207">
        <v>49.531999999999996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141</v>
      </c>
      <c r="AU109" s="213" t="s">
        <v>81</v>
      </c>
      <c r="AV109" s="11" t="s">
        <v>81</v>
      </c>
      <c r="AW109" s="11" t="s">
        <v>35</v>
      </c>
      <c r="AX109" s="11" t="s">
        <v>79</v>
      </c>
      <c r="AY109" s="213" t="s">
        <v>132</v>
      </c>
    </row>
    <row r="110" spans="2:65" s="1" customFormat="1" ht="25.5" customHeight="1" x14ac:dyDescent="0.3">
      <c r="B110" s="39"/>
      <c r="C110" s="190" t="s">
        <v>186</v>
      </c>
      <c r="D110" s="190" t="s">
        <v>134</v>
      </c>
      <c r="E110" s="191" t="s">
        <v>187</v>
      </c>
      <c r="F110" s="192" t="s">
        <v>188</v>
      </c>
      <c r="G110" s="193" t="s">
        <v>137</v>
      </c>
      <c r="H110" s="194">
        <v>90.852000000000004</v>
      </c>
      <c r="I110" s="195"/>
      <c r="J110" s="196">
        <f>ROUND(I110*H110,2)</f>
        <v>0</v>
      </c>
      <c r="K110" s="192" t="s">
        <v>138</v>
      </c>
      <c r="L110" s="59"/>
      <c r="M110" s="197" t="s">
        <v>21</v>
      </c>
      <c r="N110" s="198" t="s">
        <v>43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139</v>
      </c>
      <c r="AT110" s="22" t="s">
        <v>134</v>
      </c>
      <c r="AU110" s="22" t="s">
        <v>81</v>
      </c>
      <c r="AY110" s="22" t="s">
        <v>132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79</v>
      </c>
      <c r="BK110" s="201">
        <f>ROUND(I110*H110,2)</f>
        <v>0</v>
      </c>
      <c r="BL110" s="22" t="s">
        <v>139</v>
      </c>
      <c r="BM110" s="22" t="s">
        <v>189</v>
      </c>
    </row>
    <row r="111" spans="2:65" s="11" customFormat="1" x14ac:dyDescent="0.3">
      <c r="B111" s="202"/>
      <c r="C111" s="203"/>
      <c r="D111" s="204" t="s">
        <v>141</v>
      </c>
      <c r="E111" s="205" t="s">
        <v>21</v>
      </c>
      <c r="F111" s="206" t="s">
        <v>142</v>
      </c>
      <c r="G111" s="203"/>
      <c r="H111" s="207">
        <v>78.680000000000007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141</v>
      </c>
      <c r="AU111" s="213" t="s">
        <v>81</v>
      </c>
      <c r="AV111" s="11" t="s">
        <v>81</v>
      </c>
      <c r="AW111" s="11" t="s">
        <v>35</v>
      </c>
      <c r="AX111" s="11" t="s">
        <v>72</v>
      </c>
      <c r="AY111" s="213" t="s">
        <v>132</v>
      </c>
    </row>
    <row r="112" spans="2:65" s="11" customFormat="1" x14ac:dyDescent="0.3">
      <c r="B112" s="202"/>
      <c r="C112" s="203"/>
      <c r="D112" s="204" t="s">
        <v>141</v>
      </c>
      <c r="E112" s="205" t="s">
        <v>21</v>
      </c>
      <c r="F112" s="206" t="s">
        <v>143</v>
      </c>
      <c r="G112" s="203"/>
      <c r="H112" s="207">
        <v>29.437999999999999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141</v>
      </c>
      <c r="AU112" s="213" t="s">
        <v>81</v>
      </c>
      <c r="AV112" s="11" t="s">
        <v>81</v>
      </c>
      <c r="AW112" s="11" t="s">
        <v>35</v>
      </c>
      <c r="AX112" s="11" t="s">
        <v>72</v>
      </c>
      <c r="AY112" s="213" t="s">
        <v>132</v>
      </c>
    </row>
    <row r="113" spans="2:65" s="11" customFormat="1" x14ac:dyDescent="0.3">
      <c r="B113" s="202"/>
      <c r="C113" s="203"/>
      <c r="D113" s="204" t="s">
        <v>141</v>
      </c>
      <c r="E113" s="205" t="s">
        <v>21</v>
      </c>
      <c r="F113" s="206" t="s">
        <v>190</v>
      </c>
      <c r="G113" s="203"/>
      <c r="H113" s="207">
        <v>-17.265999999999998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141</v>
      </c>
      <c r="AU113" s="213" t="s">
        <v>81</v>
      </c>
      <c r="AV113" s="11" t="s">
        <v>81</v>
      </c>
      <c r="AW113" s="11" t="s">
        <v>35</v>
      </c>
      <c r="AX113" s="11" t="s">
        <v>72</v>
      </c>
      <c r="AY113" s="213" t="s">
        <v>132</v>
      </c>
    </row>
    <row r="114" spans="2:65" s="12" customFormat="1" x14ac:dyDescent="0.3">
      <c r="B114" s="214"/>
      <c r="C114" s="215"/>
      <c r="D114" s="204" t="s">
        <v>141</v>
      </c>
      <c r="E114" s="216" t="s">
        <v>21</v>
      </c>
      <c r="F114" s="217" t="s">
        <v>144</v>
      </c>
      <c r="G114" s="215"/>
      <c r="H114" s="218">
        <v>90.852000000000004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141</v>
      </c>
      <c r="AU114" s="224" t="s">
        <v>81</v>
      </c>
      <c r="AV114" s="12" t="s">
        <v>139</v>
      </c>
      <c r="AW114" s="12" t="s">
        <v>35</v>
      </c>
      <c r="AX114" s="12" t="s">
        <v>79</v>
      </c>
      <c r="AY114" s="224" t="s">
        <v>132</v>
      </c>
    </row>
    <row r="115" spans="2:65" s="1" customFormat="1" ht="38.25" customHeight="1" x14ac:dyDescent="0.3">
      <c r="B115" s="39"/>
      <c r="C115" s="190" t="s">
        <v>191</v>
      </c>
      <c r="D115" s="190" t="s">
        <v>134</v>
      </c>
      <c r="E115" s="191" t="s">
        <v>192</v>
      </c>
      <c r="F115" s="192" t="s">
        <v>193</v>
      </c>
      <c r="G115" s="193" t="s">
        <v>137</v>
      </c>
      <c r="H115" s="194">
        <v>6.5</v>
      </c>
      <c r="I115" s="195"/>
      <c r="J115" s="196">
        <f>ROUND(I115*H115,2)</f>
        <v>0</v>
      </c>
      <c r="K115" s="192" t="s">
        <v>138</v>
      </c>
      <c r="L115" s="59"/>
      <c r="M115" s="197" t="s">
        <v>21</v>
      </c>
      <c r="N115" s="198" t="s">
        <v>43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139</v>
      </c>
      <c r="AT115" s="22" t="s">
        <v>134</v>
      </c>
      <c r="AU115" s="22" t="s">
        <v>81</v>
      </c>
      <c r="AY115" s="22" t="s">
        <v>132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79</v>
      </c>
      <c r="BK115" s="201">
        <f>ROUND(I115*H115,2)</f>
        <v>0</v>
      </c>
      <c r="BL115" s="22" t="s">
        <v>139</v>
      </c>
      <c r="BM115" s="22" t="s">
        <v>194</v>
      </c>
    </row>
    <row r="116" spans="2:65" s="11" customFormat="1" x14ac:dyDescent="0.3">
      <c r="B116" s="202"/>
      <c r="C116" s="203"/>
      <c r="D116" s="204" t="s">
        <v>141</v>
      </c>
      <c r="E116" s="205" t="s">
        <v>21</v>
      </c>
      <c r="F116" s="206" t="s">
        <v>195</v>
      </c>
      <c r="G116" s="203"/>
      <c r="H116" s="207">
        <v>6.5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141</v>
      </c>
      <c r="AU116" s="213" t="s">
        <v>81</v>
      </c>
      <c r="AV116" s="11" t="s">
        <v>81</v>
      </c>
      <c r="AW116" s="11" t="s">
        <v>35</v>
      </c>
      <c r="AX116" s="11" t="s">
        <v>79</v>
      </c>
      <c r="AY116" s="213" t="s">
        <v>132</v>
      </c>
    </row>
    <row r="117" spans="2:65" s="1" customFormat="1" ht="16.5" customHeight="1" x14ac:dyDescent="0.3">
      <c r="B117" s="39"/>
      <c r="C117" s="225" t="s">
        <v>196</v>
      </c>
      <c r="D117" s="225" t="s">
        <v>197</v>
      </c>
      <c r="E117" s="226" t="s">
        <v>198</v>
      </c>
      <c r="F117" s="227" t="s">
        <v>199</v>
      </c>
      <c r="G117" s="228" t="s">
        <v>183</v>
      </c>
      <c r="H117" s="229">
        <v>13</v>
      </c>
      <c r="I117" s="230"/>
      <c r="J117" s="231">
        <f>ROUND(I117*H117,2)</f>
        <v>0</v>
      </c>
      <c r="K117" s="227" t="s">
        <v>138</v>
      </c>
      <c r="L117" s="232"/>
      <c r="M117" s="233" t="s">
        <v>21</v>
      </c>
      <c r="N117" s="234" t="s">
        <v>43</v>
      </c>
      <c r="O117" s="40"/>
      <c r="P117" s="199">
        <f>O117*H117</f>
        <v>0</v>
      </c>
      <c r="Q117" s="199">
        <v>1</v>
      </c>
      <c r="R117" s="199">
        <f>Q117*H117</f>
        <v>13</v>
      </c>
      <c r="S117" s="199">
        <v>0</v>
      </c>
      <c r="T117" s="200">
        <f>S117*H117</f>
        <v>0</v>
      </c>
      <c r="AR117" s="22" t="s">
        <v>171</v>
      </c>
      <c r="AT117" s="22" t="s">
        <v>197</v>
      </c>
      <c r="AU117" s="22" t="s">
        <v>81</v>
      </c>
      <c r="AY117" s="22" t="s">
        <v>132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79</v>
      </c>
      <c r="BK117" s="201">
        <f>ROUND(I117*H117,2)</f>
        <v>0</v>
      </c>
      <c r="BL117" s="22" t="s">
        <v>139</v>
      </c>
      <c r="BM117" s="22" t="s">
        <v>200</v>
      </c>
    </row>
    <row r="118" spans="2:65" s="11" customFormat="1" x14ac:dyDescent="0.3">
      <c r="B118" s="202"/>
      <c r="C118" s="203"/>
      <c r="D118" s="204" t="s">
        <v>141</v>
      </c>
      <c r="E118" s="203"/>
      <c r="F118" s="206" t="s">
        <v>201</v>
      </c>
      <c r="G118" s="203"/>
      <c r="H118" s="207">
        <v>13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141</v>
      </c>
      <c r="AU118" s="213" t="s">
        <v>81</v>
      </c>
      <c r="AV118" s="11" t="s">
        <v>81</v>
      </c>
      <c r="AW118" s="11" t="s">
        <v>6</v>
      </c>
      <c r="AX118" s="11" t="s">
        <v>79</v>
      </c>
      <c r="AY118" s="213" t="s">
        <v>132</v>
      </c>
    </row>
    <row r="119" spans="2:65" s="10" customFormat="1" ht="29.85" customHeight="1" x14ac:dyDescent="0.3">
      <c r="B119" s="174"/>
      <c r="C119" s="175"/>
      <c r="D119" s="176" t="s">
        <v>71</v>
      </c>
      <c r="E119" s="188" t="s">
        <v>81</v>
      </c>
      <c r="F119" s="188" t="s">
        <v>202</v>
      </c>
      <c r="G119" s="175"/>
      <c r="H119" s="175"/>
      <c r="I119" s="178"/>
      <c r="J119" s="189">
        <f>BK119</f>
        <v>0</v>
      </c>
      <c r="K119" s="175"/>
      <c r="L119" s="180"/>
      <c r="M119" s="181"/>
      <c r="N119" s="182"/>
      <c r="O119" s="182"/>
      <c r="P119" s="183">
        <f>SUM(P120:P147)</f>
        <v>0</v>
      </c>
      <c r="Q119" s="182"/>
      <c r="R119" s="183">
        <f>SUM(R120:R147)</f>
        <v>28.369650810000007</v>
      </c>
      <c r="S119" s="182"/>
      <c r="T119" s="184">
        <f>SUM(T120:T147)</f>
        <v>0</v>
      </c>
      <c r="AR119" s="185" t="s">
        <v>79</v>
      </c>
      <c r="AT119" s="186" t="s">
        <v>71</v>
      </c>
      <c r="AU119" s="186" t="s">
        <v>79</v>
      </c>
      <c r="AY119" s="185" t="s">
        <v>132</v>
      </c>
      <c r="BK119" s="187">
        <f>SUM(BK120:BK147)</f>
        <v>0</v>
      </c>
    </row>
    <row r="120" spans="2:65" s="1" customFormat="1" ht="25.5" customHeight="1" x14ac:dyDescent="0.3">
      <c r="B120" s="39"/>
      <c r="C120" s="190" t="s">
        <v>203</v>
      </c>
      <c r="D120" s="190" t="s">
        <v>134</v>
      </c>
      <c r="E120" s="191" t="s">
        <v>204</v>
      </c>
      <c r="F120" s="192" t="s">
        <v>205</v>
      </c>
      <c r="G120" s="193" t="s">
        <v>206</v>
      </c>
      <c r="H120" s="194">
        <v>9</v>
      </c>
      <c r="I120" s="195"/>
      <c r="J120" s="196">
        <f>ROUND(I120*H120,2)</f>
        <v>0</v>
      </c>
      <c r="K120" s="192" t="s">
        <v>138</v>
      </c>
      <c r="L120" s="59"/>
      <c r="M120" s="197" t="s">
        <v>21</v>
      </c>
      <c r="N120" s="198" t="s">
        <v>43</v>
      </c>
      <c r="O120" s="40"/>
      <c r="P120" s="199">
        <f>O120*H120</f>
        <v>0</v>
      </c>
      <c r="Q120" s="199">
        <v>3.0000000000000001E-5</v>
      </c>
      <c r="R120" s="199">
        <f>Q120*H120</f>
        <v>2.7E-4</v>
      </c>
      <c r="S120" s="199">
        <v>0</v>
      </c>
      <c r="T120" s="200">
        <f>S120*H120</f>
        <v>0</v>
      </c>
      <c r="AR120" s="22" t="s">
        <v>139</v>
      </c>
      <c r="AT120" s="22" t="s">
        <v>134</v>
      </c>
      <c r="AU120" s="22" t="s">
        <v>81</v>
      </c>
      <c r="AY120" s="22" t="s">
        <v>132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79</v>
      </c>
      <c r="BK120" s="201">
        <f>ROUND(I120*H120,2)</f>
        <v>0</v>
      </c>
      <c r="BL120" s="22" t="s">
        <v>139</v>
      </c>
      <c r="BM120" s="22" t="s">
        <v>207</v>
      </c>
    </row>
    <row r="121" spans="2:65" s="11" customFormat="1" x14ac:dyDescent="0.3">
      <c r="B121" s="202"/>
      <c r="C121" s="203"/>
      <c r="D121" s="204" t="s">
        <v>141</v>
      </c>
      <c r="E121" s="205" t="s">
        <v>21</v>
      </c>
      <c r="F121" s="206" t="s">
        <v>208</v>
      </c>
      <c r="G121" s="203"/>
      <c r="H121" s="207">
        <v>9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141</v>
      </c>
      <c r="AU121" s="213" t="s">
        <v>81</v>
      </c>
      <c r="AV121" s="11" t="s">
        <v>81</v>
      </c>
      <c r="AW121" s="11" t="s">
        <v>35</v>
      </c>
      <c r="AX121" s="11" t="s">
        <v>79</v>
      </c>
      <c r="AY121" s="213" t="s">
        <v>132</v>
      </c>
    </row>
    <row r="122" spans="2:65" s="1" customFormat="1" ht="38.25" customHeight="1" x14ac:dyDescent="0.3">
      <c r="B122" s="39"/>
      <c r="C122" s="190" t="s">
        <v>10</v>
      </c>
      <c r="D122" s="190" t="s">
        <v>134</v>
      </c>
      <c r="E122" s="191" t="s">
        <v>209</v>
      </c>
      <c r="F122" s="192" t="s">
        <v>210</v>
      </c>
      <c r="G122" s="193" t="s">
        <v>206</v>
      </c>
      <c r="H122" s="194">
        <v>9</v>
      </c>
      <c r="I122" s="195"/>
      <c r="J122" s="196">
        <f>ROUND(I122*H122,2)</f>
        <v>0</v>
      </c>
      <c r="K122" s="192" t="s">
        <v>138</v>
      </c>
      <c r="L122" s="59"/>
      <c r="M122" s="197" t="s">
        <v>21</v>
      </c>
      <c r="N122" s="198" t="s">
        <v>43</v>
      </c>
      <c r="O122" s="4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2" t="s">
        <v>139</v>
      </c>
      <c r="AT122" s="22" t="s">
        <v>134</v>
      </c>
      <c r="AU122" s="22" t="s">
        <v>81</v>
      </c>
      <c r="AY122" s="22" t="s">
        <v>132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79</v>
      </c>
      <c r="BK122" s="201">
        <f>ROUND(I122*H122,2)</f>
        <v>0</v>
      </c>
      <c r="BL122" s="22" t="s">
        <v>139</v>
      </c>
      <c r="BM122" s="22" t="s">
        <v>211</v>
      </c>
    </row>
    <row r="123" spans="2:65" s="1" customFormat="1" ht="16.5" customHeight="1" x14ac:dyDescent="0.3">
      <c r="B123" s="39"/>
      <c r="C123" s="225" t="s">
        <v>212</v>
      </c>
      <c r="D123" s="225" t="s">
        <v>197</v>
      </c>
      <c r="E123" s="226" t="s">
        <v>213</v>
      </c>
      <c r="F123" s="227" t="s">
        <v>214</v>
      </c>
      <c r="G123" s="228" t="s">
        <v>137</v>
      </c>
      <c r="H123" s="229">
        <v>2.988</v>
      </c>
      <c r="I123" s="230"/>
      <c r="J123" s="231">
        <f>ROUND(I123*H123,2)</f>
        <v>0</v>
      </c>
      <c r="K123" s="227" t="s">
        <v>138</v>
      </c>
      <c r="L123" s="232"/>
      <c r="M123" s="233" t="s">
        <v>21</v>
      </c>
      <c r="N123" s="234" t="s">
        <v>43</v>
      </c>
      <c r="O123" s="40"/>
      <c r="P123" s="199">
        <f>O123*H123</f>
        <v>0</v>
      </c>
      <c r="Q123" s="199">
        <v>2.4289999999999998</v>
      </c>
      <c r="R123" s="199">
        <f>Q123*H123</f>
        <v>7.2578519999999997</v>
      </c>
      <c r="S123" s="199">
        <v>0</v>
      </c>
      <c r="T123" s="200">
        <f>S123*H123</f>
        <v>0</v>
      </c>
      <c r="AR123" s="22" t="s">
        <v>171</v>
      </c>
      <c r="AT123" s="22" t="s">
        <v>197</v>
      </c>
      <c r="AU123" s="22" t="s">
        <v>81</v>
      </c>
      <c r="AY123" s="22" t="s">
        <v>132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79</v>
      </c>
      <c r="BK123" s="201">
        <f>ROUND(I123*H123,2)</f>
        <v>0</v>
      </c>
      <c r="BL123" s="22" t="s">
        <v>139</v>
      </c>
      <c r="BM123" s="22" t="s">
        <v>215</v>
      </c>
    </row>
    <row r="124" spans="2:65" s="11" customFormat="1" x14ac:dyDescent="0.3">
      <c r="B124" s="202"/>
      <c r="C124" s="203"/>
      <c r="D124" s="204" t="s">
        <v>141</v>
      </c>
      <c r="E124" s="205" t="s">
        <v>21</v>
      </c>
      <c r="F124" s="206" t="s">
        <v>216</v>
      </c>
      <c r="G124" s="203"/>
      <c r="H124" s="207">
        <v>2.7160000000000002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141</v>
      </c>
      <c r="AU124" s="213" t="s">
        <v>81</v>
      </c>
      <c r="AV124" s="11" t="s">
        <v>81</v>
      </c>
      <c r="AW124" s="11" t="s">
        <v>35</v>
      </c>
      <c r="AX124" s="11" t="s">
        <v>72</v>
      </c>
      <c r="AY124" s="213" t="s">
        <v>132</v>
      </c>
    </row>
    <row r="125" spans="2:65" s="12" customFormat="1" x14ac:dyDescent="0.3">
      <c r="B125" s="214"/>
      <c r="C125" s="215"/>
      <c r="D125" s="204" t="s">
        <v>141</v>
      </c>
      <c r="E125" s="216" t="s">
        <v>21</v>
      </c>
      <c r="F125" s="217" t="s">
        <v>144</v>
      </c>
      <c r="G125" s="215"/>
      <c r="H125" s="218">
        <v>2.7160000000000002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141</v>
      </c>
      <c r="AU125" s="224" t="s">
        <v>81</v>
      </c>
      <c r="AV125" s="12" t="s">
        <v>139</v>
      </c>
      <c r="AW125" s="12" t="s">
        <v>35</v>
      </c>
      <c r="AX125" s="12" t="s">
        <v>79</v>
      </c>
      <c r="AY125" s="224" t="s">
        <v>132</v>
      </c>
    </row>
    <row r="126" spans="2:65" s="11" customFormat="1" x14ac:dyDescent="0.3">
      <c r="B126" s="202"/>
      <c r="C126" s="203"/>
      <c r="D126" s="204" t="s">
        <v>141</v>
      </c>
      <c r="E126" s="203"/>
      <c r="F126" s="206" t="s">
        <v>217</v>
      </c>
      <c r="G126" s="203"/>
      <c r="H126" s="207">
        <v>2.988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141</v>
      </c>
      <c r="AU126" s="213" t="s">
        <v>81</v>
      </c>
      <c r="AV126" s="11" t="s">
        <v>81</v>
      </c>
      <c r="AW126" s="11" t="s">
        <v>6</v>
      </c>
      <c r="AX126" s="11" t="s">
        <v>79</v>
      </c>
      <c r="AY126" s="213" t="s">
        <v>132</v>
      </c>
    </row>
    <row r="127" spans="2:65" s="1" customFormat="1" ht="16.5" customHeight="1" x14ac:dyDescent="0.3">
      <c r="B127" s="39"/>
      <c r="C127" s="190" t="s">
        <v>218</v>
      </c>
      <c r="D127" s="190" t="s">
        <v>134</v>
      </c>
      <c r="E127" s="191" t="s">
        <v>219</v>
      </c>
      <c r="F127" s="192" t="s">
        <v>220</v>
      </c>
      <c r="G127" s="193" t="s">
        <v>183</v>
      </c>
      <c r="H127" s="194">
        <v>0.217</v>
      </c>
      <c r="I127" s="195"/>
      <c r="J127" s="196">
        <f>ROUND(I127*H127,2)</f>
        <v>0</v>
      </c>
      <c r="K127" s="192" t="s">
        <v>138</v>
      </c>
      <c r="L127" s="59"/>
      <c r="M127" s="197" t="s">
        <v>21</v>
      </c>
      <c r="N127" s="198" t="s">
        <v>43</v>
      </c>
      <c r="O127" s="40"/>
      <c r="P127" s="199">
        <f>O127*H127</f>
        <v>0</v>
      </c>
      <c r="Q127" s="199">
        <v>1.1133200000000001</v>
      </c>
      <c r="R127" s="199">
        <f>Q127*H127</f>
        <v>0.24159044000000002</v>
      </c>
      <c r="S127" s="199">
        <v>0</v>
      </c>
      <c r="T127" s="200">
        <f>S127*H127</f>
        <v>0</v>
      </c>
      <c r="AR127" s="22" t="s">
        <v>139</v>
      </c>
      <c r="AT127" s="22" t="s">
        <v>134</v>
      </c>
      <c r="AU127" s="22" t="s">
        <v>81</v>
      </c>
      <c r="AY127" s="22" t="s">
        <v>132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79</v>
      </c>
      <c r="BK127" s="201">
        <f>ROUND(I127*H127,2)</f>
        <v>0</v>
      </c>
      <c r="BL127" s="22" t="s">
        <v>139</v>
      </c>
      <c r="BM127" s="22" t="s">
        <v>221</v>
      </c>
    </row>
    <row r="128" spans="2:65" s="11" customFormat="1" x14ac:dyDescent="0.3">
      <c r="B128" s="202"/>
      <c r="C128" s="203"/>
      <c r="D128" s="204" t="s">
        <v>141</v>
      </c>
      <c r="E128" s="205" t="s">
        <v>21</v>
      </c>
      <c r="F128" s="206" t="s">
        <v>222</v>
      </c>
      <c r="G128" s="203"/>
      <c r="H128" s="207">
        <v>0.217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141</v>
      </c>
      <c r="AU128" s="213" t="s">
        <v>81</v>
      </c>
      <c r="AV128" s="11" t="s">
        <v>81</v>
      </c>
      <c r="AW128" s="11" t="s">
        <v>35</v>
      </c>
      <c r="AX128" s="11" t="s">
        <v>72</v>
      </c>
      <c r="AY128" s="213" t="s">
        <v>132</v>
      </c>
    </row>
    <row r="129" spans="2:65" s="12" customFormat="1" x14ac:dyDescent="0.3">
      <c r="B129" s="214"/>
      <c r="C129" s="215"/>
      <c r="D129" s="204" t="s">
        <v>141</v>
      </c>
      <c r="E129" s="216" t="s">
        <v>21</v>
      </c>
      <c r="F129" s="217" t="s">
        <v>144</v>
      </c>
      <c r="G129" s="215"/>
      <c r="H129" s="218">
        <v>0.217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141</v>
      </c>
      <c r="AU129" s="224" t="s">
        <v>81</v>
      </c>
      <c r="AV129" s="12" t="s">
        <v>139</v>
      </c>
      <c r="AW129" s="12" t="s">
        <v>35</v>
      </c>
      <c r="AX129" s="12" t="s">
        <v>79</v>
      </c>
      <c r="AY129" s="224" t="s">
        <v>132</v>
      </c>
    </row>
    <row r="130" spans="2:65" s="1" customFormat="1" ht="25.5" customHeight="1" x14ac:dyDescent="0.3">
      <c r="B130" s="39"/>
      <c r="C130" s="190" t="s">
        <v>223</v>
      </c>
      <c r="D130" s="190" t="s">
        <v>134</v>
      </c>
      <c r="E130" s="191" t="s">
        <v>224</v>
      </c>
      <c r="F130" s="192" t="s">
        <v>225</v>
      </c>
      <c r="G130" s="193" t="s">
        <v>137</v>
      </c>
      <c r="H130" s="194">
        <v>3.7989999999999999</v>
      </c>
      <c r="I130" s="195"/>
      <c r="J130" s="196">
        <f>ROUND(I130*H130,2)</f>
        <v>0</v>
      </c>
      <c r="K130" s="192" t="s">
        <v>138</v>
      </c>
      <c r="L130" s="59"/>
      <c r="M130" s="197" t="s">
        <v>21</v>
      </c>
      <c r="N130" s="198" t="s">
        <v>43</v>
      </c>
      <c r="O130" s="40"/>
      <c r="P130" s="199">
        <f>O130*H130</f>
        <v>0</v>
      </c>
      <c r="Q130" s="199">
        <v>1.98</v>
      </c>
      <c r="R130" s="199">
        <f>Q130*H130</f>
        <v>7.5220199999999995</v>
      </c>
      <c r="S130" s="199">
        <v>0</v>
      </c>
      <c r="T130" s="200">
        <f>S130*H130</f>
        <v>0</v>
      </c>
      <c r="AR130" s="22" t="s">
        <v>139</v>
      </c>
      <c r="AT130" s="22" t="s">
        <v>134</v>
      </c>
      <c r="AU130" s="22" t="s">
        <v>81</v>
      </c>
      <c r="AY130" s="22" t="s">
        <v>132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79</v>
      </c>
      <c r="BK130" s="201">
        <f>ROUND(I130*H130,2)</f>
        <v>0</v>
      </c>
      <c r="BL130" s="22" t="s">
        <v>139</v>
      </c>
      <c r="BM130" s="22" t="s">
        <v>226</v>
      </c>
    </row>
    <row r="131" spans="2:65" s="11" customFormat="1" x14ac:dyDescent="0.3">
      <c r="B131" s="202"/>
      <c r="C131" s="203"/>
      <c r="D131" s="204" t="s">
        <v>141</v>
      </c>
      <c r="E131" s="205" t="s">
        <v>21</v>
      </c>
      <c r="F131" s="206" t="s">
        <v>227</v>
      </c>
      <c r="G131" s="203"/>
      <c r="H131" s="207">
        <v>3.7989999999999999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141</v>
      </c>
      <c r="AU131" s="213" t="s">
        <v>81</v>
      </c>
      <c r="AV131" s="11" t="s">
        <v>81</v>
      </c>
      <c r="AW131" s="11" t="s">
        <v>35</v>
      </c>
      <c r="AX131" s="11" t="s">
        <v>79</v>
      </c>
      <c r="AY131" s="213" t="s">
        <v>132</v>
      </c>
    </row>
    <row r="132" spans="2:65" s="1" customFormat="1" ht="25.5" customHeight="1" x14ac:dyDescent="0.3">
      <c r="B132" s="39"/>
      <c r="C132" s="190" t="s">
        <v>228</v>
      </c>
      <c r="D132" s="190" t="s">
        <v>134</v>
      </c>
      <c r="E132" s="191" t="s">
        <v>229</v>
      </c>
      <c r="F132" s="192" t="s">
        <v>230</v>
      </c>
      <c r="G132" s="193" t="s">
        <v>137</v>
      </c>
      <c r="H132" s="194">
        <v>1.413</v>
      </c>
      <c r="I132" s="195"/>
      <c r="J132" s="196">
        <f>ROUND(I132*H132,2)</f>
        <v>0</v>
      </c>
      <c r="K132" s="192" t="s">
        <v>138</v>
      </c>
      <c r="L132" s="59"/>
      <c r="M132" s="197" t="s">
        <v>21</v>
      </c>
      <c r="N132" s="198" t="s">
        <v>43</v>
      </c>
      <c r="O132" s="40"/>
      <c r="P132" s="199">
        <f>O132*H132</f>
        <v>0</v>
      </c>
      <c r="Q132" s="199">
        <v>2.45329</v>
      </c>
      <c r="R132" s="199">
        <f>Q132*H132</f>
        <v>3.4664987699999998</v>
      </c>
      <c r="S132" s="199">
        <v>0</v>
      </c>
      <c r="T132" s="200">
        <f>S132*H132</f>
        <v>0</v>
      </c>
      <c r="AR132" s="22" t="s">
        <v>139</v>
      </c>
      <c r="AT132" s="22" t="s">
        <v>134</v>
      </c>
      <c r="AU132" s="22" t="s">
        <v>81</v>
      </c>
      <c r="AY132" s="22" t="s">
        <v>132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79</v>
      </c>
      <c r="BK132" s="201">
        <f>ROUND(I132*H132,2)</f>
        <v>0</v>
      </c>
      <c r="BL132" s="22" t="s">
        <v>139</v>
      </c>
      <c r="BM132" s="22" t="s">
        <v>231</v>
      </c>
    </row>
    <row r="133" spans="2:65" s="11" customFormat="1" x14ac:dyDescent="0.3">
      <c r="B133" s="202"/>
      <c r="C133" s="203"/>
      <c r="D133" s="204" t="s">
        <v>141</v>
      </c>
      <c r="E133" s="205" t="s">
        <v>21</v>
      </c>
      <c r="F133" s="206" t="s">
        <v>232</v>
      </c>
      <c r="G133" s="203"/>
      <c r="H133" s="207">
        <v>1.413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141</v>
      </c>
      <c r="AU133" s="213" t="s">
        <v>81</v>
      </c>
      <c r="AV133" s="11" t="s">
        <v>81</v>
      </c>
      <c r="AW133" s="11" t="s">
        <v>35</v>
      </c>
      <c r="AX133" s="11" t="s">
        <v>79</v>
      </c>
      <c r="AY133" s="213" t="s">
        <v>132</v>
      </c>
    </row>
    <row r="134" spans="2:65" s="1" customFormat="1" ht="16.5" customHeight="1" x14ac:dyDescent="0.3">
      <c r="B134" s="39"/>
      <c r="C134" s="190" t="s">
        <v>233</v>
      </c>
      <c r="D134" s="190" t="s">
        <v>134</v>
      </c>
      <c r="E134" s="191" t="s">
        <v>234</v>
      </c>
      <c r="F134" s="192" t="s">
        <v>235</v>
      </c>
      <c r="G134" s="193" t="s">
        <v>152</v>
      </c>
      <c r="H134" s="194">
        <v>1.8839999999999999</v>
      </c>
      <c r="I134" s="195"/>
      <c r="J134" s="196">
        <f>ROUND(I134*H134,2)</f>
        <v>0</v>
      </c>
      <c r="K134" s="192" t="s">
        <v>138</v>
      </c>
      <c r="L134" s="59"/>
      <c r="M134" s="197" t="s">
        <v>21</v>
      </c>
      <c r="N134" s="198" t="s">
        <v>43</v>
      </c>
      <c r="O134" s="40"/>
      <c r="P134" s="199">
        <f>O134*H134</f>
        <v>0</v>
      </c>
      <c r="Q134" s="199">
        <v>2.47E-3</v>
      </c>
      <c r="R134" s="199">
        <f>Q134*H134</f>
        <v>4.6534799999999998E-3</v>
      </c>
      <c r="S134" s="199">
        <v>0</v>
      </c>
      <c r="T134" s="200">
        <f>S134*H134</f>
        <v>0</v>
      </c>
      <c r="AR134" s="22" t="s">
        <v>139</v>
      </c>
      <c r="AT134" s="22" t="s">
        <v>134</v>
      </c>
      <c r="AU134" s="22" t="s">
        <v>81</v>
      </c>
      <c r="AY134" s="22" t="s">
        <v>132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79</v>
      </c>
      <c r="BK134" s="201">
        <f>ROUND(I134*H134,2)</f>
        <v>0</v>
      </c>
      <c r="BL134" s="22" t="s">
        <v>139</v>
      </c>
      <c r="BM134" s="22" t="s">
        <v>236</v>
      </c>
    </row>
    <row r="135" spans="2:65" s="11" customFormat="1" x14ac:dyDescent="0.3">
      <c r="B135" s="202"/>
      <c r="C135" s="203"/>
      <c r="D135" s="204" t="s">
        <v>141</v>
      </c>
      <c r="E135" s="205" t="s">
        <v>21</v>
      </c>
      <c r="F135" s="206" t="s">
        <v>237</v>
      </c>
      <c r="G135" s="203"/>
      <c r="H135" s="207">
        <v>1.8839999999999999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141</v>
      </c>
      <c r="AU135" s="213" t="s">
        <v>81</v>
      </c>
      <c r="AV135" s="11" t="s">
        <v>81</v>
      </c>
      <c r="AW135" s="11" t="s">
        <v>35</v>
      </c>
      <c r="AX135" s="11" t="s">
        <v>79</v>
      </c>
      <c r="AY135" s="213" t="s">
        <v>132</v>
      </c>
    </row>
    <row r="136" spans="2:65" s="1" customFormat="1" ht="16.5" customHeight="1" x14ac:dyDescent="0.3">
      <c r="B136" s="39"/>
      <c r="C136" s="190" t="s">
        <v>9</v>
      </c>
      <c r="D136" s="190" t="s">
        <v>134</v>
      </c>
      <c r="E136" s="191" t="s">
        <v>238</v>
      </c>
      <c r="F136" s="192" t="s">
        <v>239</v>
      </c>
      <c r="G136" s="193" t="s">
        <v>152</v>
      </c>
      <c r="H136" s="194">
        <v>1.8839999999999999</v>
      </c>
      <c r="I136" s="195"/>
      <c r="J136" s="196">
        <f>ROUND(I136*H136,2)</f>
        <v>0</v>
      </c>
      <c r="K136" s="192" t="s">
        <v>138</v>
      </c>
      <c r="L136" s="59"/>
      <c r="M136" s="197" t="s">
        <v>21</v>
      </c>
      <c r="N136" s="198" t="s">
        <v>43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139</v>
      </c>
      <c r="AT136" s="22" t="s">
        <v>134</v>
      </c>
      <c r="AU136" s="22" t="s">
        <v>81</v>
      </c>
      <c r="AY136" s="22" t="s">
        <v>132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79</v>
      </c>
      <c r="BK136" s="201">
        <f>ROUND(I136*H136,2)</f>
        <v>0</v>
      </c>
      <c r="BL136" s="22" t="s">
        <v>139</v>
      </c>
      <c r="BM136" s="22" t="s">
        <v>240</v>
      </c>
    </row>
    <row r="137" spans="2:65" s="1" customFormat="1" ht="16.5" customHeight="1" x14ac:dyDescent="0.3">
      <c r="B137" s="39"/>
      <c r="C137" s="190" t="s">
        <v>241</v>
      </c>
      <c r="D137" s="190" t="s">
        <v>134</v>
      </c>
      <c r="E137" s="191" t="s">
        <v>242</v>
      </c>
      <c r="F137" s="192" t="s">
        <v>243</v>
      </c>
      <c r="G137" s="193" t="s">
        <v>183</v>
      </c>
      <c r="H137" s="194">
        <v>9.9000000000000005E-2</v>
      </c>
      <c r="I137" s="195"/>
      <c r="J137" s="196">
        <f>ROUND(I137*H137,2)</f>
        <v>0</v>
      </c>
      <c r="K137" s="192" t="s">
        <v>138</v>
      </c>
      <c r="L137" s="59"/>
      <c r="M137" s="197" t="s">
        <v>21</v>
      </c>
      <c r="N137" s="198" t="s">
        <v>43</v>
      </c>
      <c r="O137" s="40"/>
      <c r="P137" s="199">
        <f>O137*H137</f>
        <v>0</v>
      </c>
      <c r="Q137" s="199">
        <v>1.0601700000000001</v>
      </c>
      <c r="R137" s="199">
        <f>Q137*H137</f>
        <v>0.10495683000000001</v>
      </c>
      <c r="S137" s="199">
        <v>0</v>
      </c>
      <c r="T137" s="200">
        <f>S137*H137</f>
        <v>0</v>
      </c>
      <c r="AR137" s="22" t="s">
        <v>139</v>
      </c>
      <c r="AT137" s="22" t="s">
        <v>134</v>
      </c>
      <c r="AU137" s="22" t="s">
        <v>81</v>
      </c>
      <c r="AY137" s="22" t="s">
        <v>132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79</v>
      </c>
      <c r="BK137" s="201">
        <f>ROUND(I137*H137,2)</f>
        <v>0</v>
      </c>
      <c r="BL137" s="22" t="s">
        <v>139</v>
      </c>
      <c r="BM137" s="22" t="s">
        <v>244</v>
      </c>
    </row>
    <row r="138" spans="2:65" s="11" customFormat="1" x14ac:dyDescent="0.3">
      <c r="B138" s="202"/>
      <c r="C138" s="203"/>
      <c r="D138" s="204" t="s">
        <v>141</v>
      </c>
      <c r="E138" s="205" t="s">
        <v>21</v>
      </c>
      <c r="F138" s="206" t="s">
        <v>245</v>
      </c>
      <c r="G138" s="203"/>
      <c r="H138" s="207">
        <v>9.9000000000000005E-2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141</v>
      </c>
      <c r="AU138" s="213" t="s">
        <v>81</v>
      </c>
      <c r="AV138" s="11" t="s">
        <v>81</v>
      </c>
      <c r="AW138" s="11" t="s">
        <v>35</v>
      </c>
      <c r="AX138" s="11" t="s">
        <v>79</v>
      </c>
      <c r="AY138" s="213" t="s">
        <v>132</v>
      </c>
    </row>
    <row r="139" spans="2:65" s="1" customFormat="1" ht="16.5" customHeight="1" x14ac:dyDescent="0.3">
      <c r="B139" s="39"/>
      <c r="C139" s="190" t="s">
        <v>246</v>
      </c>
      <c r="D139" s="190" t="s">
        <v>134</v>
      </c>
      <c r="E139" s="191" t="s">
        <v>247</v>
      </c>
      <c r="F139" s="192" t="s">
        <v>248</v>
      </c>
      <c r="G139" s="193" t="s">
        <v>183</v>
      </c>
      <c r="H139" s="194">
        <v>7.0999999999999994E-2</v>
      </c>
      <c r="I139" s="195"/>
      <c r="J139" s="196">
        <f>ROUND(I139*H139,2)</f>
        <v>0</v>
      </c>
      <c r="K139" s="192" t="s">
        <v>138</v>
      </c>
      <c r="L139" s="59"/>
      <c r="M139" s="197" t="s">
        <v>21</v>
      </c>
      <c r="N139" s="198" t="s">
        <v>43</v>
      </c>
      <c r="O139" s="40"/>
      <c r="P139" s="199">
        <f>O139*H139</f>
        <v>0</v>
      </c>
      <c r="Q139" s="199">
        <v>1.06277</v>
      </c>
      <c r="R139" s="199">
        <f>Q139*H139</f>
        <v>7.545666999999999E-2</v>
      </c>
      <c r="S139" s="199">
        <v>0</v>
      </c>
      <c r="T139" s="200">
        <f>S139*H139</f>
        <v>0</v>
      </c>
      <c r="AR139" s="22" t="s">
        <v>139</v>
      </c>
      <c r="AT139" s="22" t="s">
        <v>134</v>
      </c>
      <c r="AU139" s="22" t="s">
        <v>81</v>
      </c>
      <c r="AY139" s="22" t="s">
        <v>132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79</v>
      </c>
      <c r="BK139" s="201">
        <f>ROUND(I139*H139,2)</f>
        <v>0</v>
      </c>
      <c r="BL139" s="22" t="s">
        <v>139</v>
      </c>
      <c r="BM139" s="22" t="s">
        <v>249</v>
      </c>
    </row>
    <row r="140" spans="2:65" s="11" customFormat="1" x14ac:dyDescent="0.3">
      <c r="B140" s="202"/>
      <c r="C140" s="203"/>
      <c r="D140" s="204" t="s">
        <v>141</v>
      </c>
      <c r="E140" s="205" t="s">
        <v>21</v>
      </c>
      <c r="F140" s="206" t="s">
        <v>250</v>
      </c>
      <c r="G140" s="203"/>
      <c r="H140" s="207">
        <v>7.0999999999999994E-2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141</v>
      </c>
      <c r="AU140" s="213" t="s">
        <v>81</v>
      </c>
      <c r="AV140" s="11" t="s">
        <v>81</v>
      </c>
      <c r="AW140" s="11" t="s">
        <v>35</v>
      </c>
      <c r="AX140" s="11" t="s">
        <v>79</v>
      </c>
      <c r="AY140" s="213" t="s">
        <v>132</v>
      </c>
    </row>
    <row r="141" spans="2:65" s="1" customFormat="1" ht="25.5" customHeight="1" x14ac:dyDescent="0.3">
      <c r="B141" s="39"/>
      <c r="C141" s="190" t="s">
        <v>251</v>
      </c>
      <c r="D141" s="190" t="s">
        <v>134</v>
      </c>
      <c r="E141" s="191" t="s">
        <v>252</v>
      </c>
      <c r="F141" s="192" t="s">
        <v>253</v>
      </c>
      <c r="G141" s="193" t="s">
        <v>137</v>
      </c>
      <c r="H141" s="194">
        <v>3.72</v>
      </c>
      <c r="I141" s="195"/>
      <c r="J141" s="196">
        <f>ROUND(I141*H141,2)</f>
        <v>0</v>
      </c>
      <c r="K141" s="192" t="s">
        <v>138</v>
      </c>
      <c r="L141" s="59"/>
      <c r="M141" s="197" t="s">
        <v>21</v>
      </c>
      <c r="N141" s="198" t="s">
        <v>43</v>
      </c>
      <c r="O141" s="40"/>
      <c r="P141" s="199">
        <f>O141*H141</f>
        <v>0</v>
      </c>
      <c r="Q141" s="199">
        <v>2.45329</v>
      </c>
      <c r="R141" s="199">
        <f>Q141*H141</f>
        <v>9.1262388000000012</v>
      </c>
      <c r="S141" s="199">
        <v>0</v>
      </c>
      <c r="T141" s="200">
        <f>S141*H141</f>
        <v>0</v>
      </c>
      <c r="AR141" s="22" t="s">
        <v>139</v>
      </c>
      <c r="AT141" s="22" t="s">
        <v>134</v>
      </c>
      <c r="AU141" s="22" t="s">
        <v>81</v>
      </c>
      <c r="AY141" s="22" t="s">
        <v>132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79</v>
      </c>
      <c r="BK141" s="201">
        <f>ROUND(I141*H141,2)</f>
        <v>0</v>
      </c>
      <c r="BL141" s="22" t="s">
        <v>139</v>
      </c>
      <c r="BM141" s="22" t="s">
        <v>254</v>
      </c>
    </row>
    <row r="142" spans="2:65" s="11" customFormat="1" x14ac:dyDescent="0.3">
      <c r="B142" s="202"/>
      <c r="C142" s="203"/>
      <c r="D142" s="204" t="s">
        <v>141</v>
      </c>
      <c r="E142" s="205" t="s">
        <v>21</v>
      </c>
      <c r="F142" s="206" t="s">
        <v>255</v>
      </c>
      <c r="G142" s="203"/>
      <c r="H142" s="207">
        <v>3.72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141</v>
      </c>
      <c r="AU142" s="213" t="s">
        <v>81</v>
      </c>
      <c r="AV142" s="11" t="s">
        <v>81</v>
      </c>
      <c r="AW142" s="11" t="s">
        <v>35</v>
      </c>
      <c r="AX142" s="11" t="s">
        <v>79</v>
      </c>
      <c r="AY142" s="213" t="s">
        <v>132</v>
      </c>
    </row>
    <row r="143" spans="2:65" s="1" customFormat="1" ht="25.5" customHeight="1" x14ac:dyDescent="0.3">
      <c r="B143" s="39"/>
      <c r="C143" s="190" t="s">
        <v>256</v>
      </c>
      <c r="D143" s="190" t="s">
        <v>134</v>
      </c>
      <c r="E143" s="191" t="s">
        <v>257</v>
      </c>
      <c r="F143" s="192" t="s">
        <v>258</v>
      </c>
      <c r="G143" s="193" t="s">
        <v>152</v>
      </c>
      <c r="H143" s="194">
        <v>18.600000000000001</v>
      </c>
      <c r="I143" s="195"/>
      <c r="J143" s="196">
        <f>ROUND(I143*H143,2)</f>
        <v>0</v>
      </c>
      <c r="K143" s="192" t="s">
        <v>138</v>
      </c>
      <c r="L143" s="59"/>
      <c r="M143" s="197" t="s">
        <v>21</v>
      </c>
      <c r="N143" s="198" t="s">
        <v>43</v>
      </c>
      <c r="O143" s="40"/>
      <c r="P143" s="199">
        <f>O143*H143</f>
        <v>0</v>
      </c>
      <c r="Q143" s="199">
        <v>5.2300000000000003E-3</v>
      </c>
      <c r="R143" s="199">
        <f>Q143*H143</f>
        <v>9.7278000000000017E-2</v>
      </c>
      <c r="S143" s="199">
        <v>0</v>
      </c>
      <c r="T143" s="200">
        <f>S143*H143</f>
        <v>0</v>
      </c>
      <c r="AR143" s="22" t="s">
        <v>139</v>
      </c>
      <c r="AT143" s="22" t="s">
        <v>134</v>
      </c>
      <c r="AU143" s="22" t="s">
        <v>81</v>
      </c>
      <c r="AY143" s="22" t="s">
        <v>132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79</v>
      </c>
      <c r="BK143" s="201">
        <f>ROUND(I143*H143,2)</f>
        <v>0</v>
      </c>
      <c r="BL143" s="22" t="s">
        <v>139</v>
      </c>
      <c r="BM143" s="22" t="s">
        <v>259</v>
      </c>
    </row>
    <row r="144" spans="2:65" s="11" customFormat="1" x14ac:dyDescent="0.3">
      <c r="B144" s="202"/>
      <c r="C144" s="203"/>
      <c r="D144" s="204" t="s">
        <v>141</v>
      </c>
      <c r="E144" s="205" t="s">
        <v>21</v>
      </c>
      <c r="F144" s="206" t="s">
        <v>260</v>
      </c>
      <c r="G144" s="203"/>
      <c r="H144" s="207">
        <v>18.600000000000001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141</v>
      </c>
      <c r="AU144" s="213" t="s">
        <v>81</v>
      </c>
      <c r="AV144" s="11" t="s">
        <v>81</v>
      </c>
      <c r="AW144" s="11" t="s">
        <v>35</v>
      </c>
      <c r="AX144" s="11" t="s">
        <v>79</v>
      </c>
      <c r="AY144" s="213" t="s">
        <v>132</v>
      </c>
    </row>
    <row r="145" spans="2:65" s="1" customFormat="1" ht="25.5" customHeight="1" x14ac:dyDescent="0.3">
      <c r="B145" s="39"/>
      <c r="C145" s="190" t="s">
        <v>261</v>
      </c>
      <c r="D145" s="190" t="s">
        <v>134</v>
      </c>
      <c r="E145" s="191" t="s">
        <v>262</v>
      </c>
      <c r="F145" s="192" t="s">
        <v>263</v>
      </c>
      <c r="G145" s="193" t="s">
        <v>152</v>
      </c>
      <c r="H145" s="194">
        <v>18.600000000000001</v>
      </c>
      <c r="I145" s="195"/>
      <c r="J145" s="196">
        <f>ROUND(I145*H145,2)</f>
        <v>0</v>
      </c>
      <c r="K145" s="192" t="s">
        <v>138</v>
      </c>
      <c r="L145" s="59"/>
      <c r="M145" s="197" t="s">
        <v>21</v>
      </c>
      <c r="N145" s="198" t="s">
        <v>43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139</v>
      </c>
      <c r="AT145" s="22" t="s">
        <v>134</v>
      </c>
      <c r="AU145" s="22" t="s">
        <v>81</v>
      </c>
      <c r="AY145" s="22" t="s">
        <v>132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79</v>
      </c>
      <c r="BK145" s="201">
        <f>ROUND(I145*H145,2)</f>
        <v>0</v>
      </c>
      <c r="BL145" s="22" t="s">
        <v>139</v>
      </c>
      <c r="BM145" s="22" t="s">
        <v>264</v>
      </c>
    </row>
    <row r="146" spans="2:65" s="1" customFormat="1" ht="16.5" customHeight="1" x14ac:dyDescent="0.3">
      <c r="B146" s="39"/>
      <c r="C146" s="190" t="s">
        <v>265</v>
      </c>
      <c r="D146" s="190" t="s">
        <v>134</v>
      </c>
      <c r="E146" s="191" t="s">
        <v>266</v>
      </c>
      <c r="F146" s="192" t="s">
        <v>267</v>
      </c>
      <c r="G146" s="193" t="s">
        <v>183</v>
      </c>
      <c r="H146" s="194">
        <v>0.44600000000000001</v>
      </c>
      <c r="I146" s="195"/>
      <c r="J146" s="196">
        <f>ROUND(I146*H146,2)</f>
        <v>0</v>
      </c>
      <c r="K146" s="192" t="s">
        <v>138</v>
      </c>
      <c r="L146" s="59"/>
      <c r="M146" s="197" t="s">
        <v>21</v>
      </c>
      <c r="N146" s="198" t="s">
        <v>43</v>
      </c>
      <c r="O146" s="40"/>
      <c r="P146" s="199">
        <f>O146*H146</f>
        <v>0</v>
      </c>
      <c r="Q146" s="199">
        <v>1.0601700000000001</v>
      </c>
      <c r="R146" s="199">
        <f>Q146*H146</f>
        <v>0.47283582000000002</v>
      </c>
      <c r="S146" s="199">
        <v>0</v>
      </c>
      <c r="T146" s="200">
        <f>S146*H146</f>
        <v>0</v>
      </c>
      <c r="AR146" s="22" t="s">
        <v>139</v>
      </c>
      <c r="AT146" s="22" t="s">
        <v>134</v>
      </c>
      <c r="AU146" s="22" t="s">
        <v>81</v>
      </c>
      <c r="AY146" s="22" t="s">
        <v>132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79</v>
      </c>
      <c r="BK146" s="201">
        <f>ROUND(I146*H146,2)</f>
        <v>0</v>
      </c>
      <c r="BL146" s="22" t="s">
        <v>139</v>
      </c>
      <c r="BM146" s="22" t="s">
        <v>268</v>
      </c>
    </row>
    <row r="147" spans="2:65" s="11" customFormat="1" x14ac:dyDescent="0.3">
      <c r="B147" s="202"/>
      <c r="C147" s="203"/>
      <c r="D147" s="204" t="s">
        <v>141</v>
      </c>
      <c r="E147" s="205" t="s">
        <v>21</v>
      </c>
      <c r="F147" s="206" t="s">
        <v>269</v>
      </c>
      <c r="G147" s="203"/>
      <c r="H147" s="207">
        <v>0.44600000000000001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141</v>
      </c>
      <c r="AU147" s="213" t="s">
        <v>81</v>
      </c>
      <c r="AV147" s="11" t="s">
        <v>81</v>
      </c>
      <c r="AW147" s="11" t="s">
        <v>35</v>
      </c>
      <c r="AX147" s="11" t="s">
        <v>79</v>
      </c>
      <c r="AY147" s="213" t="s">
        <v>132</v>
      </c>
    </row>
    <row r="148" spans="2:65" s="10" customFormat="1" ht="29.85" customHeight="1" x14ac:dyDescent="0.3">
      <c r="B148" s="174"/>
      <c r="C148" s="175"/>
      <c r="D148" s="176" t="s">
        <v>71</v>
      </c>
      <c r="E148" s="188" t="s">
        <v>149</v>
      </c>
      <c r="F148" s="188" t="s">
        <v>270</v>
      </c>
      <c r="G148" s="175"/>
      <c r="H148" s="175"/>
      <c r="I148" s="178"/>
      <c r="J148" s="189">
        <f>BK148</f>
        <v>0</v>
      </c>
      <c r="K148" s="175"/>
      <c r="L148" s="180"/>
      <c r="M148" s="181"/>
      <c r="N148" s="182"/>
      <c r="O148" s="182"/>
      <c r="P148" s="183">
        <f>SUM(P149:P159)</f>
        <v>0</v>
      </c>
      <c r="Q148" s="182"/>
      <c r="R148" s="183">
        <f>SUM(R149:R159)</f>
        <v>44.255717209999993</v>
      </c>
      <c r="S148" s="182"/>
      <c r="T148" s="184">
        <f>SUM(T149:T159)</f>
        <v>0</v>
      </c>
      <c r="AR148" s="185" t="s">
        <v>79</v>
      </c>
      <c r="AT148" s="186" t="s">
        <v>71</v>
      </c>
      <c r="AU148" s="186" t="s">
        <v>79</v>
      </c>
      <c r="AY148" s="185" t="s">
        <v>132</v>
      </c>
      <c r="BK148" s="187">
        <f>SUM(BK149:BK159)</f>
        <v>0</v>
      </c>
    </row>
    <row r="149" spans="2:65" s="1" customFormat="1" ht="38.25" customHeight="1" x14ac:dyDescent="0.3">
      <c r="B149" s="39"/>
      <c r="C149" s="190" t="s">
        <v>271</v>
      </c>
      <c r="D149" s="190" t="s">
        <v>134</v>
      </c>
      <c r="E149" s="191" t="s">
        <v>272</v>
      </c>
      <c r="F149" s="192" t="s">
        <v>273</v>
      </c>
      <c r="G149" s="193" t="s">
        <v>137</v>
      </c>
      <c r="H149" s="194">
        <v>17.048999999999999</v>
      </c>
      <c r="I149" s="195"/>
      <c r="J149" s="196">
        <f>ROUND(I149*H149,2)</f>
        <v>0</v>
      </c>
      <c r="K149" s="192" t="s">
        <v>138</v>
      </c>
      <c r="L149" s="59"/>
      <c r="M149" s="197" t="s">
        <v>21</v>
      </c>
      <c r="N149" s="198" t="s">
        <v>43</v>
      </c>
      <c r="O149" s="40"/>
      <c r="P149" s="199">
        <f>O149*H149</f>
        <v>0</v>
      </c>
      <c r="Q149" s="199">
        <v>2.5143</v>
      </c>
      <c r="R149" s="199">
        <f>Q149*H149</f>
        <v>42.866300699999996</v>
      </c>
      <c r="S149" s="199">
        <v>0</v>
      </c>
      <c r="T149" s="200">
        <f>S149*H149</f>
        <v>0</v>
      </c>
      <c r="AR149" s="22" t="s">
        <v>139</v>
      </c>
      <c r="AT149" s="22" t="s">
        <v>134</v>
      </c>
      <c r="AU149" s="22" t="s">
        <v>81</v>
      </c>
      <c r="AY149" s="22" t="s">
        <v>132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79</v>
      </c>
      <c r="BK149" s="201">
        <f>ROUND(I149*H149,2)</f>
        <v>0</v>
      </c>
      <c r="BL149" s="22" t="s">
        <v>139</v>
      </c>
      <c r="BM149" s="22" t="s">
        <v>274</v>
      </c>
    </row>
    <row r="150" spans="2:65" s="11" customFormat="1" x14ac:dyDescent="0.3">
      <c r="B150" s="202"/>
      <c r="C150" s="203"/>
      <c r="D150" s="204" t="s">
        <v>141</v>
      </c>
      <c r="E150" s="205" t="s">
        <v>21</v>
      </c>
      <c r="F150" s="206" t="s">
        <v>275</v>
      </c>
      <c r="G150" s="203"/>
      <c r="H150" s="207">
        <v>17.146999999999998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141</v>
      </c>
      <c r="AU150" s="213" t="s">
        <v>81</v>
      </c>
      <c r="AV150" s="11" t="s">
        <v>81</v>
      </c>
      <c r="AW150" s="11" t="s">
        <v>35</v>
      </c>
      <c r="AX150" s="11" t="s">
        <v>72</v>
      </c>
      <c r="AY150" s="213" t="s">
        <v>132</v>
      </c>
    </row>
    <row r="151" spans="2:65" s="11" customFormat="1" x14ac:dyDescent="0.3">
      <c r="B151" s="202"/>
      <c r="C151" s="203"/>
      <c r="D151" s="204" t="s">
        <v>141</v>
      </c>
      <c r="E151" s="205" t="s">
        <v>21</v>
      </c>
      <c r="F151" s="206" t="s">
        <v>276</v>
      </c>
      <c r="G151" s="203"/>
      <c r="H151" s="207">
        <v>-9.8000000000000004E-2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141</v>
      </c>
      <c r="AU151" s="213" t="s">
        <v>81</v>
      </c>
      <c r="AV151" s="11" t="s">
        <v>81</v>
      </c>
      <c r="AW151" s="11" t="s">
        <v>35</v>
      </c>
      <c r="AX151" s="11" t="s">
        <v>72</v>
      </c>
      <c r="AY151" s="213" t="s">
        <v>132</v>
      </c>
    </row>
    <row r="152" spans="2:65" s="12" customFormat="1" x14ac:dyDescent="0.3">
      <c r="B152" s="214"/>
      <c r="C152" s="215"/>
      <c r="D152" s="204" t="s">
        <v>141</v>
      </c>
      <c r="E152" s="216" t="s">
        <v>21</v>
      </c>
      <c r="F152" s="217" t="s">
        <v>144</v>
      </c>
      <c r="G152" s="215"/>
      <c r="H152" s="218">
        <v>17.048999999999999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141</v>
      </c>
      <c r="AU152" s="224" t="s">
        <v>81</v>
      </c>
      <c r="AV152" s="12" t="s">
        <v>139</v>
      </c>
      <c r="AW152" s="12" t="s">
        <v>35</v>
      </c>
      <c r="AX152" s="12" t="s">
        <v>79</v>
      </c>
      <c r="AY152" s="224" t="s">
        <v>132</v>
      </c>
    </row>
    <row r="153" spans="2:65" s="1" customFormat="1" ht="38.25" customHeight="1" x14ac:dyDescent="0.3">
      <c r="B153" s="39"/>
      <c r="C153" s="190" t="s">
        <v>277</v>
      </c>
      <c r="D153" s="190" t="s">
        <v>134</v>
      </c>
      <c r="E153" s="191" t="s">
        <v>278</v>
      </c>
      <c r="F153" s="192" t="s">
        <v>279</v>
      </c>
      <c r="G153" s="193" t="s">
        <v>152</v>
      </c>
      <c r="H153" s="194">
        <v>65.337999999999994</v>
      </c>
      <c r="I153" s="195"/>
      <c r="J153" s="196">
        <f>ROUND(I153*H153,2)</f>
        <v>0</v>
      </c>
      <c r="K153" s="192" t="s">
        <v>138</v>
      </c>
      <c r="L153" s="59"/>
      <c r="M153" s="197" t="s">
        <v>21</v>
      </c>
      <c r="N153" s="198" t="s">
        <v>43</v>
      </c>
      <c r="O153" s="40"/>
      <c r="P153" s="199">
        <f>O153*H153</f>
        <v>0</v>
      </c>
      <c r="Q153" s="199">
        <v>2.65E-3</v>
      </c>
      <c r="R153" s="199">
        <f>Q153*H153</f>
        <v>0.17314569999999999</v>
      </c>
      <c r="S153" s="199">
        <v>0</v>
      </c>
      <c r="T153" s="200">
        <f>S153*H153</f>
        <v>0</v>
      </c>
      <c r="AR153" s="22" t="s">
        <v>139</v>
      </c>
      <c r="AT153" s="22" t="s">
        <v>134</v>
      </c>
      <c r="AU153" s="22" t="s">
        <v>81</v>
      </c>
      <c r="AY153" s="22" t="s">
        <v>132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79</v>
      </c>
      <c r="BK153" s="201">
        <f>ROUND(I153*H153,2)</f>
        <v>0</v>
      </c>
      <c r="BL153" s="22" t="s">
        <v>139</v>
      </c>
      <c r="BM153" s="22" t="s">
        <v>280</v>
      </c>
    </row>
    <row r="154" spans="2:65" s="11" customFormat="1" x14ac:dyDescent="0.3">
      <c r="B154" s="202"/>
      <c r="C154" s="203"/>
      <c r="D154" s="204" t="s">
        <v>141</v>
      </c>
      <c r="E154" s="205" t="s">
        <v>21</v>
      </c>
      <c r="F154" s="206" t="s">
        <v>281</v>
      </c>
      <c r="G154" s="203"/>
      <c r="H154" s="207">
        <v>65.337999999999994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141</v>
      </c>
      <c r="AU154" s="213" t="s">
        <v>81</v>
      </c>
      <c r="AV154" s="11" t="s">
        <v>81</v>
      </c>
      <c r="AW154" s="11" t="s">
        <v>35</v>
      </c>
      <c r="AX154" s="11" t="s">
        <v>79</v>
      </c>
      <c r="AY154" s="213" t="s">
        <v>132</v>
      </c>
    </row>
    <row r="155" spans="2:65" s="1" customFormat="1" ht="38.25" customHeight="1" x14ac:dyDescent="0.3">
      <c r="B155" s="39"/>
      <c r="C155" s="190" t="s">
        <v>282</v>
      </c>
      <c r="D155" s="190" t="s">
        <v>134</v>
      </c>
      <c r="E155" s="191" t="s">
        <v>283</v>
      </c>
      <c r="F155" s="192" t="s">
        <v>284</v>
      </c>
      <c r="G155" s="193" t="s">
        <v>152</v>
      </c>
      <c r="H155" s="194">
        <v>65.337999999999994</v>
      </c>
      <c r="I155" s="195"/>
      <c r="J155" s="196">
        <f>ROUND(I155*H155,2)</f>
        <v>0</v>
      </c>
      <c r="K155" s="192" t="s">
        <v>138</v>
      </c>
      <c r="L155" s="59"/>
      <c r="M155" s="197" t="s">
        <v>21</v>
      </c>
      <c r="N155" s="198" t="s">
        <v>43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2" t="s">
        <v>139</v>
      </c>
      <c r="AT155" s="22" t="s">
        <v>134</v>
      </c>
      <c r="AU155" s="22" t="s">
        <v>81</v>
      </c>
      <c r="AY155" s="22" t="s">
        <v>132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79</v>
      </c>
      <c r="BK155" s="201">
        <f>ROUND(I155*H155,2)</f>
        <v>0</v>
      </c>
      <c r="BL155" s="22" t="s">
        <v>139</v>
      </c>
      <c r="BM155" s="22" t="s">
        <v>285</v>
      </c>
    </row>
    <row r="156" spans="2:65" s="1" customFormat="1" ht="25.5" customHeight="1" x14ac:dyDescent="0.3">
      <c r="B156" s="39"/>
      <c r="C156" s="190" t="s">
        <v>286</v>
      </c>
      <c r="D156" s="190" t="s">
        <v>134</v>
      </c>
      <c r="E156" s="191" t="s">
        <v>287</v>
      </c>
      <c r="F156" s="192" t="s">
        <v>288</v>
      </c>
      <c r="G156" s="193" t="s">
        <v>183</v>
      </c>
      <c r="H156" s="194">
        <v>0.26</v>
      </c>
      <c r="I156" s="195"/>
      <c r="J156" s="196">
        <f>ROUND(I156*H156,2)</f>
        <v>0</v>
      </c>
      <c r="K156" s="192" t="s">
        <v>138</v>
      </c>
      <c r="L156" s="59"/>
      <c r="M156" s="197" t="s">
        <v>21</v>
      </c>
      <c r="N156" s="198" t="s">
        <v>43</v>
      </c>
      <c r="O156" s="40"/>
      <c r="P156" s="199">
        <f>O156*H156</f>
        <v>0</v>
      </c>
      <c r="Q156" s="199">
        <v>1.10951</v>
      </c>
      <c r="R156" s="199">
        <f>Q156*H156</f>
        <v>0.28847260000000002</v>
      </c>
      <c r="S156" s="199">
        <v>0</v>
      </c>
      <c r="T156" s="200">
        <f>S156*H156</f>
        <v>0</v>
      </c>
      <c r="AR156" s="22" t="s">
        <v>139</v>
      </c>
      <c r="AT156" s="22" t="s">
        <v>134</v>
      </c>
      <c r="AU156" s="22" t="s">
        <v>81</v>
      </c>
      <c r="AY156" s="22" t="s">
        <v>132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79</v>
      </c>
      <c r="BK156" s="201">
        <f>ROUND(I156*H156,2)</f>
        <v>0</v>
      </c>
      <c r="BL156" s="22" t="s">
        <v>139</v>
      </c>
      <c r="BM156" s="22" t="s">
        <v>289</v>
      </c>
    </row>
    <row r="157" spans="2:65" s="11" customFormat="1" x14ac:dyDescent="0.3">
      <c r="B157" s="202"/>
      <c r="C157" s="203"/>
      <c r="D157" s="204" t="s">
        <v>141</v>
      </c>
      <c r="E157" s="205" t="s">
        <v>21</v>
      </c>
      <c r="F157" s="206" t="s">
        <v>290</v>
      </c>
      <c r="G157" s="203"/>
      <c r="H157" s="207">
        <v>0.26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141</v>
      </c>
      <c r="AU157" s="213" t="s">
        <v>81</v>
      </c>
      <c r="AV157" s="11" t="s">
        <v>81</v>
      </c>
      <c r="AW157" s="11" t="s">
        <v>35</v>
      </c>
      <c r="AX157" s="11" t="s">
        <v>79</v>
      </c>
      <c r="AY157" s="213" t="s">
        <v>132</v>
      </c>
    </row>
    <row r="158" spans="2:65" s="1" customFormat="1" ht="25.5" customHeight="1" x14ac:dyDescent="0.3">
      <c r="B158" s="39"/>
      <c r="C158" s="190" t="s">
        <v>291</v>
      </c>
      <c r="D158" s="190" t="s">
        <v>134</v>
      </c>
      <c r="E158" s="191" t="s">
        <v>292</v>
      </c>
      <c r="F158" s="192" t="s">
        <v>293</v>
      </c>
      <c r="G158" s="193" t="s">
        <v>183</v>
      </c>
      <c r="H158" s="194">
        <v>0.873</v>
      </c>
      <c r="I158" s="195"/>
      <c r="J158" s="196">
        <f>ROUND(I158*H158,2)</f>
        <v>0</v>
      </c>
      <c r="K158" s="192" t="s">
        <v>138</v>
      </c>
      <c r="L158" s="59"/>
      <c r="M158" s="197" t="s">
        <v>21</v>
      </c>
      <c r="N158" s="198" t="s">
        <v>43</v>
      </c>
      <c r="O158" s="40"/>
      <c r="P158" s="199">
        <f>O158*H158</f>
        <v>0</v>
      </c>
      <c r="Q158" s="199">
        <v>1.06277</v>
      </c>
      <c r="R158" s="199">
        <f>Q158*H158</f>
        <v>0.92779820999999996</v>
      </c>
      <c r="S158" s="199">
        <v>0</v>
      </c>
      <c r="T158" s="200">
        <f>S158*H158</f>
        <v>0</v>
      </c>
      <c r="AR158" s="22" t="s">
        <v>139</v>
      </c>
      <c r="AT158" s="22" t="s">
        <v>134</v>
      </c>
      <c r="AU158" s="22" t="s">
        <v>81</v>
      </c>
      <c r="AY158" s="22" t="s">
        <v>132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79</v>
      </c>
      <c r="BK158" s="201">
        <f>ROUND(I158*H158,2)</f>
        <v>0</v>
      </c>
      <c r="BL158" s="22" t="s">
        <v>139</v>
      </c>
      <c r="BM158" s="22" t="s">
        <v>294</v>
      </c>
    </row>
    <row r="159" spans="2:65" s="11" customFormat="1" x14ac:dyDescent="0.3">
      <c r="B159" s="202"/>
      <c r="C159" s="203"/>
      <c r="D159" s="204" t="s">
        <v>141</v>
      </c>
      <c r="E159" s="205" t="s">
        <v>21</v>
      </c>
      <c r="F159" s="206" t="s">
        <v>295</v>
      </c>
      <c r="G159" s="203"/>
      <c r="H159" s="207">
        <v>0.873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141</v>
      </c>
      <c r="AU159" s="213" t="s">
        <v>81</v>
      </c>
      <c r="AV159" s="11" t="s">
        <v>81</v>
      </c>
      <c r="AW159" s="11" t="s">
        <v>35</v>
      </c>
      <c r="AX159" s="11" t="s">
        <v>79</v>
      </c>
      <c r="AY159" s="213" t="s">
        <v>132</v>
      </c>
    </row>
    <row r="160" spans="2:65" s="10" customFormat="1" ht="29.85" customHeight="1" x14ac:dyDescent="0.3">
      <c r="B160" s="174"/>
      <c r="C160" s="175"/>
      <c r="D160" s="176" t="s">
        <v>71</v>
      </c>
      <c r="E160" s="188" t="s">
        <v>139</v>
      </c>
      <c r="F160" s="188" t="s">
        <v>296</v>
      </c>
      <c r="G160" s="175"/>
      <c r="H160" s="175"/>
      <c r="I160" s="178"/>
      <c r="J160" s="189">
        <f>BK160</f>
        <v>0</v>
      </c>
      <c r="K160" s="175"/>
      <c r="L160" s="180"/>
      <c r="M160" s="181"/>
      <c r="N160" s="182"/>
      <c r="O160" s="182"/>
      <c r="P160" s="183">
        <f>SUM(P161:P162)</f>
        <v>0</v>
      </c>
      <c r="Q160" s="182"/>
      <c r="R160" s="183">
        <f>SUM(R161:R162)</f>
        <v>0</v>
      </c>
      <c r="S160" s="182"/>
      <c r="T160" s="184">
        <f>SUM(T161:T162)</f>
        <v>0</v>
      </c>
      <c r="AR160" s="185" t="s">
        <v>79</v>
      </c>
      <c r="AT160" s="186" t="s">
        <v>71</v>
      </c>
      <c r="AU160" s="186" t="s">
        <v>79</v>
      </c>
      <c r="AY160" s="185" t="s">
        <v>132</v>
      </c>
      <c r="BK160" s="187">
        <f>SUM(BK161:BK162)</f>
        <v>0</v>
      </c>
    </row>
    <row r="161" spans="2:65" s="1" customFormat="1" ht="16.5" customHeight="1" x14ac:dyDescent="0.3">
      <c r="B161" s="39"/>
      <c r="C161" s="190" t="s">
        <v>297</v>
      </c>
      <c r="D161" s="190" t="s">
        <v>134</v>
      </c>
      <c r="E161" s="191" t="s">
        <v>298</v>
      </c>
      <c r="F161" s="192" t="s">
        <v>299</v>
      </c>
      <c r="G161" s="193" t="s">
        <v>137</v>
      </c>
      <c r="H161" s="194">
        <v>0.75</v>
      </c>
      <c r="I161" s="195"/>
      <c r="J161" s="196">
        <f>ROUND(I161*H161,2)</f>
        <v>0</v>
      </c>
      <c r="K161" s="192" t="s">
        <v>138</v>
      </c>
      <c r="L161" s="59"/>
      <c r="M161" s="197" t="s">
        <v>21</v>
      </c>
      <c r="N161" s="198" t="s">
        <v>43</v>
      </c>
      <c r="O161" s="4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2" t="s">
        <v>139</v>
      </c>
      <c r="AT161" s="22" t="s">
        <v>134</v>
      </c>
      <c r="AU161" s="22" t="s">
        <v>81</v>
      </c>
      <c r="AY161" s="22" t="s">
        <v>132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79</v>
      </c>
      <c r="BK161" s="201">
        <f>ROUND(I161*H161,2)</f>
        <v>0</v>
      </c>
      <c r="BL161" s="22" t="s">
        <v>139</v>
      </c>
      <c r="BM161" s="22" t="s">
        <v>300</v>
      </c>
    </row>
    <row r="162" spans="2:65" s="11" customFormat="1" x14ac:dyDescent="0.3">
      <c r="B162" s="202"/>
      <c r="C162" s="203"/>
      <c r="D162" s="204" t="s">
        <v>141</v>
      </c>
      <c r="E162" s="205" t="s">
        <v>21</v>
      </c>
      <c r="F162" s="206" t="s">
        <v>301</v>
      </c>
      <c r="G162" s="203"/>
      <c r="H162" s="207">
        <v>0.75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141</v>
      </c>
      <c r="AU162" s="213" t="s">
        <v>81</v>
      </c>
      <c r="AV162" s="11" t="s">
        <v>81</v>
      </c>
      <c r="AW162" s="11" t="s">
        <v>35</v>
      </c>
      <c r="AX162" s="11" t="s">
        <v>79</v>
      </c>
      <c r="AY162" s="213" t="s">
        <v>132</v>
      </c>
    </row>
    <row r="163" spans="2:65" s="10" customFormat="1" ht="29.85" customHeight="1" x14ac:dyDescent="0.3">
      <c r="B163" s="174"/>
      <c r="C163" s="175"/>
      <c r="D163" s="176" t="s">
        <v>71</v>
      </c>
      <c r="E163" s="188" t="s">
        <v>162</v>
      </c>
      <c r="F163" s="188" t="s">
        <v>302</v>
      </c>
      <c r="G163" s="175"/>
      <c r="H163" s="175"/>
      <c r="I163" s="178"/>
      <c r="J163" s="189">
        <f>BK163</f>
        <v>0</v>
      </c>
      <c r="K163" s="175"/>
      <c r="L163" s="180"/>
      <c r="M163" s="181"/>
      <c r="N163" s="182"/>
      <c r="O163" s="182"/>
      <c r="P163" s="183">
        <f>SUM(P164:P170)</f>
        <v>0</v>
      </c>
      <c r="Q163" s="182"/>
      <c r="R163" s="183">
        <f>SUM(R164:R170)</f>
        <v>1.3466916899999999</v>
      </c>
      <c r="S163" s="182"/>
      <c r="T163" s="184">
        <f>SUM(T164:T170)</f>
        <v>0</v>
      </c>
      <c r="AR163" s="185" t="s">
        <v>79</v>
      </c>
      <c r="AT163" s="186" t="s">
        <v>71</v>
      </c>
      <c r="AU163" s="186" t="s">
        <v>79</v>
      </c>
      <c r="AY163" s="185" t="s">
        <v>132</v>
      </c>
      <c r="BK163" s="187">
        <f>SUM(BK164:BK170)</f>
        <v>0</v>
      </c>
    </row>
    <row r="164" spans="2:65" s="1" customFormat="1" ht="25.5" customHeight="1" x14ac:dyDescent="0.3">
      <c r="B164" s="39"/>
      <c r="C164" s="190" t="s">
        <v>303</v>
      </c>
      <c r="D164" s="190" t="s">
        <v>134</v>
      </c>
      <c r="E164" s="191" t="s">
        <v>304</v>
      </c>
      <c r="F164" s="192" t="s">
        <v>305</v>
      </c>
      <c r="G164" s="193" t="s">
        <v>137</v>
      </c>
      <c r="H164" s="194">
        <v>0.56999999999999995</v>
      </c>
      <c r="I164" s="195"/>
      <c r="J164" s="196">
        <f>ROUND(I164*H164,2)</f>
        <v>0</v>
      </c>
      <c r="K164" s="192" t="s">
        <v>138</v>
      </c>
      <c r="L164" s="59"/>
      <c r="M164" s="197" t="s">
        <v>21</v>
      </c>
      <c r="N164" s="198" t="s">
        <v>43</v>
      </c>
      <c r="O164" s="40"/>
      <c r="P164" s="199">
        <f>O164*H164</f>
        <v>0</v>
      </c>
      <c r="Q164" s="199">
        <v>2.2563399999999998</v>
      </c>
      <c r="R164" s="199">
        <f>Q164*H164</f>
        <v>1.2861137999999999</v>
      </c>
      <c r="S164" s="199">
        <v>0</v>
      </c>
      <c r="T164" s="200">
        <f>S164*H164</f>
        <v>0</v>
      </c>
      <c r="AR164" s="22" t="s">
        <v>139</v>
      </c>
      <c r="AT164" s="22" t="s">
        <v>134</v>
      </c>
      <c r="AU164" s="22" t="s">
        <v>81</v>
      </c>
      <c r="AY164" s="22" t="s">
        <v>132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79</v>
      </c>
      <c r="BK164" s="201">
        <f>ROUND(I164*H164,2)</f>
        <v>0</v>
      </c>
      <c r="BL164" s="22" t="s">
        <v>139</v>
      </c>
      <c r="BM164" s="22" t="s">
        <v>306</v>
      </c>
    </row>
    <row r="165" spans="2:65" s="11" customFormat="1" x14ac:dyDescent="0.3">
      <c r="B165" s="202"/>
      <c r="C165" s="203"/>
      <c r="D165" s="204" t="s">
        <v>141</v>
      </c>
      <c r="E165" s="205" t="s">
        <v>21</v>
      </c>
      <c r="F165" s="206" t="s">
        <v>307</v>
      </c>
      <c r="G165" s="203"/>
      <c r="H165" s="207">
        <v>0.56999999999999995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141</v>
      </c>
      <c r="AU165" s="213" t="s">
        <v>81</v>
      </c>
      <c r="AV165" s="11" t="s">
        <v>81</v>
      </c>
      <c r="AW165" s="11" t="s">
        <v>35</v>
      </c>
      <c r="AX165" s="11" t="s">
        <v>79</v>
      </c>
      <c r="AY165" s="213" t="s">
        <v>132</v>
      </c>
    </row>
    <row r="166" spans="2:65" s="1" customFormat="1" ht="25.5" customHeight="1" x14ac:dyDescent="0.3">
      <c r="B166" s="39"/>
      <c r="C166" s="190" t="s">
        <v>308</v>
      </c>
      <c r="D166" s="190" t="s">
        <v>134</v>
      </c>
      <c r="E166" s="191" t="s">
        <v>309</v>
      </c>
      <c r="F166" s="192" t="s">
        <v>310</v>
      </c>
      <c r="G166" s="193" t="s">
        <v>137</v>
      </c>
      <c r="H166" s="194">
        <v>0.56999999999999995</v>
      </c>
      <c r="I166" s="195"/>
      <c r="J166" s="196">
        <f>ROUND(I166*H166,2)</f>
        <v>0</v>
      </c>
      <c r="K166" s="192" t="s">
        <v>138</v>
      </c>
      <c r="L166" s="59"/>
      <c r="M166" s="197" t="s">
        <v>21</v>
      </c>
      <c r="N166" s="198" t="s">
        <v>43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139</v>
      </c>
      <c r="AT166" s="22" t="s">
        <v>134</v>
      </c>
      <c r="AU166" s="22" t="s">
        <v>81</v>
      </c>
      <c r="AY166" s="22" t="s">
        <v>132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79</v>
      </c>
      <c r="BK166" s="201">
        <f>ROUND(I166*H166,2)</f>
        <v>0</v>
      </c>
      <c r="BL166" s="22" t="s">
        <v>139</v>
      </c>
      <c r="BM166" s="22" t="s">
        <v>311</v>
      </c>
    </row>
    <row r="167" spans="2:65" s="11" customFormat="1" x14ac:dyDescent="0.3">
      <c r="B167" s="202"/>
      <c r="C167" s="203"/>
      <c r="D167" s="204" t="s">
        <v>141</v>
      </c>
      <c r="E167" s="205" t="s">
        <v>21</v>
      </c>
      <c r="F167" s="206" t="s">
        <v>307</v>
      </c>
      <c r="G167" s="203"/>
      <c r="H167" s="207">
        <v>0.56999999999999995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141</v>
      </c>
      <c r="AU167" s="213" t="s">
        <v>81</v>
      </c>
      <c r="AV167" s="11" t="s">
        <v>81</v>
      </c>
      <c r="AW167" s="11" t="s">
        <v>35</v>
      </c>
      <c r="AX167" s="11" t="s">
        <v>79</v>
      </c>
      <c r="AY167" s="213" t="s">
        <v>132</v>
      </c>
    </row>
    <row r="168" spans="2:65" s="1" customFormat="1" ht="38.25" customHeight="1" x14ac:dyDescent="0.3">
      <c r="B168" s="39"/>
      <c r="C168" s="190" t="s">
        <v>312</v>
      </c>
      <c r="D168" s="190" t="s">
        <v>134</v>
      </c>
      <c r="E168" s="191" t="s">
        <v>313</v>
      </c>
      <c r="F168" s="192" t="s">
        <v>314</v>
      </c>
      <c r="G168" s="193" t="s">
        <v>137</v>
      </c>
      <c r="H168" s="194">
        <v>0.56999999999999995</v>
      </c>
      <c r="I168" s="195"/>
      <c r="J168" s="196">
        <f>ROUND(I168*H168,2)</f>
        <v>0</v>
      </c>
      <c r="K168" s="192" t="s">
        <v>138</v>
      </c>
      <c r="L168" s="59"/>
      <c r="M168" s="197" t="s">
        <v>21</v>
      </c>
      <c r="N168" s="198" t="s">
        <v>43</v>
      </c>
      <c r="O168" s="4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AR168" s="22" t="s">
        <v>139</v>
      </c>
      <c r="AT168" s="22" t="s">
        <v>134</v>
      </c>
      <c r="AU168" s="22" t="s">
        <v>81</v>
      </c>
      <c r="AY168" s="22" t="s">
        <v>132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2" t="s">
        <v>79</v>
      </c>
      <c r="BK168" s="201">
        <f>ROUND(I168*H168,2)</f>
        <v>0</v>
      </c>
      <c r="BL168" s="22" t="s">
        <v>139</v>
      </c>
      <c r="BM168" s="22" t="s">
        <v>315</v>
      </c>
    </row>
    <row r="169" spans="2:65" s="1" customFormat="1" ht="16.5" customHeight="1" x14ac:dyDescent="0.3">
      <c r="B169" s="39"/>
      <c r="C169" s="190" t="s">
        <v>316</v>
      </c>
      <c r="D169" s="190" t="s">
        <v>134</v>
      </c>
      <c r="E169" s="191" t="s">
        <v>317</v>
      </c>
      <c r="F169" s="192" t="s">
        <v>318</v>
      </c>
      <c r="G169" s="193" t="s">
        <v>183</v>
      </c>
      <c r="H169" s="194">
        <v>5.7000000000000002E-2</v>
      </c>
      <c r="I169" s="195"/>
      <c r="J169" s="196">
        <f>ROUND(I169*H169,2)</f>
        <v>0</v>
      </c>
      <c r="K169" s="192" t="s">
        <v>138</v>
      </c>
      <c r="L169" s="59"/>
      <c r="M169" s="197" t="s">
        <v>21</v>
      </c>
      <c r="N169" s="198" t="s">
        <v>43</v>
      </c>
      <c r="O169" s="40"/>
      <c r="P169" s="199">
        <f>O169*H169</f>
        <v>0</v>
      </c>
      <c r="Q169" s="199">
        <v>1.06277</v>
      </c>
      <c r="R169" s="199">
        <f>Q169*H169</f>
        <v>6.0577890000000002E-2</v>
      </c>
      <c r="S169" s="199">
        <v>0</v>
      </c>
      <c r="T169" s="200">
        <f>S169*H169</f>
        <v>0</v>
      </c>
      <c r="AR169" s="22" t="s">
        <v>139</v>
      </c>
      <c r="AT169" s="22" t="s">
        <v>134</v>
      </c>
      <c r="AU169" s="22" t="s">
        <v>81</v>
      </c>
      <c r="AY169" s="22" t="s">
        <v>132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79</v>
      </c>
      <c r="BK169" s="201">
        <f>ROUND(I169*H169,2)</f>
        <v>0</v>
      </c>
      <c r="BL169" s="22" t="s">
        <v>139</v>
      </c>
      <c r="BM169" s="22" t="s">
        <v>319</v>
      </c>
    </row>
    <row r="170" spans="2:65" s="11" customFormat="1" x14ac:dyDescent="0.3">
      <c r="B170" s="202"/>
      <c r="C170" s="203"/>
      <c r="D170" s="204" t="s">
        <v>141</v>
      </c>
      <c r="E170" s="205" t="s">
        <v>21</v>
      </c>
      <c r="F170" s="206" t="s">
        <v>320</v>
      </c>
      <c r="G170" s="203"/>
      <c r="H170" s="207">
        <v>5.7000000000000002E-2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141</v>
      </c>
      <c r="AU170" s="213" t="s">
        <v>81</v>
      </c>
      <c r="AV170" s="11" t="s">
        <v>81</v>
      </c>
      <c r="AW170" s="11" t="s">
        <v>35</v>
      </c>
      <c r="AX170" s="11" t="s">
        <v>79</v>
      </c>
      <c r="AY170" s="213" t="s">
        <v>132</v>
      </c>
    </row>
    <row r="171" spans="2:65" s="10" customFormat="1" ht="29.85" customHeight="1" x14ac:dyDescent="0.3">
      <c r="B171" s="174"/>
      <c r="C171" s="175"/>
      <c r="D171" s="176" t="s">
        <v>71</v>
      </c>
      <c r="E171" s="188" t="s">
        <v>171</v>
      </c>
      <c r="F171" s="188" t="s">
        <v>321</v>
      </c>
      <c r="G171" s="175"/>
      <c r="H171" s="175"/>
      <c r="I171" s="178"/>
      <c r="J171" s="189">
        <f>BK171</f>
        <v>0</v>
      </c>
      <c r="K171" s="175"/>
      <c r="L171" s="180"/>
      <c r="M171" s="181"/>
      <c r="N171" s="182"/>
      <c r="O171" s="182"/>
      <c r="P171" s="183">
        <f>SUM(P172:P173)</f>
        <v>0</v>
      </c>
      <c r="Q171" s="182"/>
      <c r="R171" s="183">
        <f>SUM(R172:R173)</f>
        <v>6.0000000000000006E-4</v>
      </c>
      <c r="S171" s="182"/>
      <c r="T171" s="184">
        <f>SUM(T172:T173)</f>
        <v>0</v>
      </c>
      <c r="AR171" s="185" t="s">
        <v>79</v>
      </c>
      <c r="AT171" s="186" t="s">
        <v>71</v>
      </c>
      <c r="AU171" s="186" t="s">
        <v>79</v>
      </c>
      <c r="AY171" s="185" t="s">
        <v>132</v>
      </c>
      <c r="BK171" s="187">
        <f>SUM(BK172:BK173)</f>
        <v>0</v>
      </c>
    </row>
    <row r="172" spans="2:65" s="1" customFormat="1" ht="16.5" customHeight="1" x14ac:dyDescent="0.3">
      <c r="B172" s="39"/>
      <c r="C172" s="190" t="s">
        <v>322</v>
      </c>
      <c r="D172" s="190" t="s">
        <v>134</v>
      </c>
      <c r="E172" s="191" t="s">
        <v>323</v>
      </c>
      <c r="F172" s="192" t="s">
        <v>324</v>
      </c>
      <c r="G172" s="193" t="s">
        <v>206</v>
      </c>
      <c r="H172" s="194">
        <v>10</v>
      </c>
      <c r="I172" s="195"/>
      <c r="J172" s="196">
        <f>ROUND(I172*H172,2)</f>
        <v>0</v>
      </c>
      <c r="K172" s="192" t="s">
        <v>138</v>
      </c>
      <c r="L172" s="59"/>
      <c r="M172" s="197" t="s">
        <v>21</v>
      </c>
      <c r="N172" s="198" t="s">
        <v>43</v>
      </c>
      <c r="O172" s="40"/>
      <c r="P172" s="199">
        <f>O172*H172</f>
        <v>0</v>
      </c>
      <c r="Q172" s="199">
        <v>6.0000000000000002E-5</v>
      </c>
      <c r="R172" s="199">
        <f>Q172*H172</f>
        <v>6.0000000000000006E-4</v>
      </c>
      <c r="S172" s="199">
        <v>0</v>
      </c>
      <c r="T172" s="200">
        <f>S172*H172</f>
        <v>0</v>
      </c>
      <c r="AR172" s="22" t="s">
        <v>139</v>
      </c>
      <c r="AT172" s="22" t="s">
        <v>134</v>
      </c>
      <c r="AU172" s="22" t="s">
        <v>81</v>
      </c>
      <c r="AY172" s="22" t="s">
        <v>132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79</v>
      </c>
      <c r="BK172" s="201">
        <f>ROUND(I172*H172,2)</f>
        <v>0</v>
      </c>
      <c r="BL172" s="22" t="s">
        <v>139</v>
      </c>
      <c r="BM172" s="22" t="s">
        <v>325</v>
      </c>
    </row>
    <row r="173" spans="2:65" s="11" customFormat="1" x14ac:dyDescent="0.3">
      <c r="B173" s="202"/>
      <c r="C173" s="203"/>
      <c r="D173" s="204" t="s">
        <v>141</v>
      </c>
      <c r="E173" s="205" t="s">
        <v>21</v>
      </c>
      <c r="F173" s="206" t="s">
        <v>180</v>
      </c>
      <c r="G173" s="203"/>
      <c r="H173" s="207">
        <v>10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141</v>
      </c>
      <c r="AU173" s="213" t="s">
        <v>81</v>
      </c>
      <c r="AV173" s="11" t="s">
        <v>81</v>
      </c>
      <c r="AW173" s="11" t="s">
        <v>35</v>
      </c>
      <c r="AX173" s="11" t="s">
        <v>79</v>
      </c>
      <c r="AY173" s="213" t="s">
        <v>132</v>
      </c>
    </row>
    <row r="174" spans="2:65" s="10" customFormat="1" ht="29.85" customHeight="1" x14ac:dyDescent="0.3">
      <c r="B174" s="174"/>
      <c r="C174" s="175"/>
      <c r="D174" s="176" t="s">
        <v>71</v>
      </c>
      <c r="E174" s="188" t="s">
        <v>176</v>
      </c>
      <c r="F174" s="188" t="s">
        <v>326</v>
      </c>
      <c r="G174" s="175"/>
      <c r="H174" s="175"/>
      <c r="I174" s="178"/>
      <c r="J174" s="189">
        <f>BK174</f>
        <v>0</v>
      </c>
      <c r="K174" s="175"/>
      <c r="L174" s="180"/>
      <c r="M174" s="181"/>
      <c r="N174" s="182"/>
      <c r="O174" s="182"/>
      <c r="P174" s="183">
        <f>SUM(P175:P198)</f>
        <v>0</v>
      </c>
      <c r="Q174" s="182"/>
      <c r="R174" s="183">
        <f>SUM(R175:R198)</f>
        <v>0</v>
      </c>
      <c r="S174" s="182"/>
      <c r="T174" s="184">
        <f>SUM(T175:T198)</f>
        <v>0</v>
      </c>
      <c r="AR174" s="185" t="s">
        <v>79</v>
      </c>
      <c r="AT174" s="186" t="s">
        <v>71</v>
      </c>
      <c r="AU174" s="186" t="s">
        <v>79</v>
      </c>
      <c r="AY174" s="185" t="s">
        <v>132</v>
      </c>
      <c r="BK174" s="187">
        <f>SUM(BK175:BK198)</f>
        <v>0</v>
      </c>
    </row>
    <row r="175" spans="2:65" s="1" customFormat="1" ht="51" customHeight="1" x14ac:dyDescent="0.3">
      <c r="B175" s="39"/>
      <c r="C175" s="190" t="s">
        <v>327</v>
      </c>
      <c r="D175" s="190" t="s">
        <v>134</v>
      </c>
      <c r="E175" s="191" t="s">
        <v>328</v>
      </c>
      <c r="F175" s="192" t="s">
        <v>329</v>
      </c>
      <c r="G175" s="193" t="s">
        <v>183</v>
      </c>
      <c r="H175" s="194">
        <v>23.76</v>
      </c>
      <c r="I175" s="195"/>
      <c r="J175" s="196">
        <f>ROUND(I175*H175,2)</f>
        <v>0</v>
      </c>
      <c r="K175" s="192" t="s">
        <v>138</v>
      </c>
      <c r="L175" s="59"/>
      <c r="M175" s="197" t="s">
        <v>21</v>
      </c>
      <c r="N175" s="198" t="s">
        <v>43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139</v>
      </c>
      <c r="AT175" s="22" t="s">
        <v>134</v>
      </c>
      <c r="AU175" s="22" t="s">
        <v>81</v>
      </c>
      <c r="AY175" s="22" t="s">
        <v>132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79</v>
      </c>
      <c r="BK175" s="201">
        <f>ROUND(I175*H175,2)</f>
        <v>0</v>
      </c>
      <c r="BL175" s="22" t="s">
        <v>139</v>
      </c>
      <c r="BM175" s="22" t="s">
        <v>330</v>
      </c>
    </row>
    <row r="176" spans="2:65" s="11" customFormat="1" x14ac:dyDescent="0.3">
      <c r="B176" s="202"/>
      <c r="C176" s="203"/>
      <c r="D176" s="204" t="s">
        <v>141</v>
      </c>
      <c r="E176" s="205" t="s">
        <v>21</v>
      </c>
      <c r="F176" s="206" t="s">
        <v>331</v>
      </c>
      <c r="G176" s="203"/>
      <c r="H176" s="207">
        <v>23.76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141</v>
      </c>
      <c r="AU176" s="213" t="s">
        <v>81</v>
      </c>
      <c r="AV176" s="11" t="s">
        <v>81</v>
      </c>
      <c r="AW176" s="11" t="s">
        <v>35</v>
      </c>
      <c r="AX176" s="11" t="s">
        <v>72</v>
      </c>
      <c r="AY176" s="213" t="s">
        <v>132</v>
      </c>
    </row>
    <row r="177" spans="2:65" s="12" customFormat="1" x14ac:dyDescent="0.3">
      <c r="B177" s="214"/>
      <c r="C177" s="215"/>
      <c r="D177" s="204" t="s">
        <v>141</v>
      </c>
      <c r="E177" s="216" t="s">
        <v>21</v>
      </c>
      <c r="F177" s="217" t="s">
        <v>144</v>
      </c>
      <c r="G177" s="215"/>
      <c r="H177" s="218">
        <v>23.76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141</v>
      </c>
      <c r="AU177" s="224" t="s">
        <v>81</v>
      </c>
      <c r="AV177" s="12" t="s">
        <v>139</v>
      </c>
      <c r="AW177" s="12" t="s">
        <v>35</v>
      </c>
      <c r="AX177" s="12" t="s">
        <v>79</v>
      </c>
      <c r="AY177" s="224" t="s">
        <v>132</v>
      </c>
    </row>
    <row r="178" spans="2:65" s="1" customFormat="1" ht="25.5" customHeight="1" x14ac:dyDescent="0.3">
      <c r="B178" s="39"/>
      <c r="C178" s="190" t="s">
        <v>332</v>
      </c>
      <c r="D178" s="190" t="s">
        <v>134</v>
      </c>
      <c r="E178" s="191" t="s">
        <v>333</v>
      </c>
      <c r="F178" s="192" t="s">
        <v>334</v>
      </c>
      <c r="G178" s="193" t="s">
        <v>152</v>
      </c>
      <c r="H178" s="194">
        <v>1.24</v>
      </c>
      <c r="I178" s="195"/>
      <c r="J178" s="196">
        <f>ROUND(I178*H178,2)</f>
        <v>0</v>
      </c>
      <c r="K178" s="192" t="s">
        <v>138</v>
      </c>
      <c r="L178" s="59"/>
      <c r="M178" s="197" t="s">
        <v>21</v>
      </c>
      <c r="N178" s="198" t="s">
        <v>43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139</v>
      </c>
      <c r="AT178" s="22" t="s">
        <v>134</v>
      </c>
      <c r="AU178" s="22" t="s">
        <v>81</v>
      </c>
      <c r="AY178" s="22" t="s">
        <v>132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79</v>
      </c>
      <c r="BK178" s="201">
        <f>ROUND(I178*H178,2)</f>
        <v>0</v>
      </c>
      <c r="BL178" s="22" t="s">
        <v>139</v>
      </c>
      <c r="BM178" s="22" t="s">
        <v>335</v>
      </c>
    </row>
    <row r="179" spans="2:65" s="11" customFormat="1" x14ac:dyDescent="0.3">
      <c r="B179" s="202"/>
      <c r="C179" s="203"/>
      <c r="D179" s="204" t="s">
        <v>141</v>
      </c>
      <c r="E179" s="205" t="s">
        <v>21</v>
      </c>
      <c r="F179" s="206" t="s">
        <v>336</v>
      </c>
      <c r="G179" s="203"/>
      <c r="H179" s="207">
        <v>1.24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141</v>
      </c>
      <c r="AU179" s="213" t="s">
        <v>81</v>
      </c>
      <c r="AV179" s="11" t="s">
        <v>81</v>
      </c>
      <c r="AW179" s="11" t="s">
        <v>35</v>
      </c>
      <c r="AX179" s="11" t="s">
        <v>72</v>
      </c>
      <c r="AY179" s="213" t="s">
        <v>132</v>
      </c>
    </row>
    <row r="180" spans="2:65" s="12" customFormat="1" x14ac:dyDescent="0.3">
      <c r="B180" s="214"/>
      <c r="C180" s="215"/>
      <c r="D180" s="204" t="s">
        <v>141</v>
      </c>
      <c r="E180" s="216" t="s">
        <v>21</v>
      </c>
      <c r="F180" s="217" t="s">
        <v>144</v>
      </c>
      <c r="G180" s="215"/>
      <c r="H180" s="218">
        <v>1.24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141</v>
      </c>
      <c r="AU180" s="224" t="s">
        <v>81</v>
      </c>
      <c r="AV180" s="12" t="s">
        <v>139</v>
      </c>
      <c r="AW180" s="12" t="s">
        <v>35</v>
      </c>
      <c r="AX180" s="12" t="s">
        <v>79</v>
      </c>
      <c r="AY180" s="224" t="s">
        <v>132</v>
      </c>
    </row>
    <row r="181" spans="2:65" s="1" customFormat="1" ht="16.5" customHeight="1" x14ac:dyDescent="0.3">
      <c r="B181" s="39"/>
      <c r="C181" s="190" t="s">
        <v>337</v>
      </c>
      <c r="D181" s="190" t="s">
        <v>134</v>
      </c>
      <c r="E181" s="191" t="s">
        <v>338</v>
      </c>
      <c r="F181" s="192" t="s">
        <v>339</v>
      </c>
      <c r="G181" s="193" t="s">
        <v>340</v>
      </c>
      <c r="H181" s="194">
        <v>1</v>
      </c>
      <c r="I181" s="195"/>
      <c r="J181" s="196">
        <f>ROUND(I181*H181,2)</f>
        <v>0</v>
      </c>
      <c r="K181" s="192" t="s">
        <v>138</v>
      </c>
      <c r="L181" s="59"/>
      <c r="M181" s="197" t="s">
        <v>21</v>
      </c>
      <c r="N181" s="198" t="s">
        <v>43</v>
      </c>
      <c r="O181" s="40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AR181" s="22" t="s">
        <v>139</v>
      </c>
      <c r="AT181" s="22" t="s">
        <v>134</v>
      </c>
      <c r="AU181" s="22" t="s">
        <v>81</v>
      </c>
      <c r="AY181" s="22" t="s">
        <v>132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2" t="s">
        <v>79</v>
      </c>
      <c r="BK181" s="201">
        <f>ROUND(I181*H181,2)</f>
        <v>0</v>
      </c>
      <c r="BL181" s="22" t="s">
        <v>139</v>
      </c>
      <c r="BM181" s="22" t="s">
        <v>341</v>
      </c>
    </row>
    <row r="182" spans="2:65" s="11" customFormat="1" x14ac:dyDescent="0.3">
      <c r="B182" s="202"/>
      <c r="C182" s="203"/>
      <c r="D182" s="204" t="s">
        <v>141</v>
      </c>
      <c r="E182" s="205" t="s">
        <v>21</v>
      </c>
      <c r="F182" s="206" t="s">
        <v>79</v>
      </c>
      <c r="G182" s="203"/>
      <c r="H182" s="207">
        <v>1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141</v>
      </c>
      <c r="AU182" s="213" t="s">
        <v>81</v>
      </c>
      <c r="AV182" s="11" t="s">
        <v>81</v>
      </c>
      <c r="AW182" s="11" t="s">
        <v>35</v>
      </c>
      <c r="AX182" s="11" t="s">
        <v>72</v>
      </c>
      <c r="AY182" s="213" t="s">
        <v>132</v>
      </c>
    </row>
    <row r="183" spans="2:65" s="12" customFormat="1" x14ac:dyDescent="0.3">
      <c r="B183" s="214"/>
      <c r="C183" s="215"/>
      <c r="D183" s="204" t="s">
        <v>141</v>
      </c>
      <c r="E183" s="216" t="s">
        <v>21</v>
      </c>
      <c r="F183" s="217" t="s">
        <v>144</v>
      </c>
      <c r="G183" s="215"/>
      <c r="H183" s="218">
        <v>1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141</v>
      </c>
      <c r="AU183" s="224" t="s">
        <v>81</v>
      </c>
      <c r="AV183" s="12" t="s">
        <v>139</v>
      </c>
      <c r="AW183" s="12" t="s">
        <v>35</v>
      </c>
      <c r="AX183" s="12" t="s">
        <v>79</v>
      </c>
      <c r="AY183" s="224" t="s">
        <v>132</v>
      </c>
    </row>
    <row r="184" spans="2:65" s="1" customFormat="1" ht="16.5" customHeight="1" x14ac:dyDescent="0.3">
      <c r="B184" s="39"/>
      <c r="C184" s="190" t="s">
        <v>342</v>
      </c>
      <c r="D184" s="190" t="s">
        <v>134</v>
      </c>
      <c r="E184" s="191" t="s">
        <v>343</v>
      </c>
      <c r="F184" s="192" t="s">
        <v>344</v>
      </c>
      <c r="G184" s="193" t="s">
        <v>345</v>
      </c>
      <c r="H184" s="194">
        <v>1</v>
      </c>
      <c r="I184" s="195"/>
      <c r="J184" s="196">
        <f>ROUND(I184*H184,2)</f>
        <v>0</v>
      </c>
      <c r="K184" s="192" t="s">
        <v>138</v>
      </c>
      <c r="L184" s="59"/>
      <c r="M184" s="197" t="s">
        <v>21</v>
      </c>
      <c r="N184" s="198" t="s">
        <v>43</v>
      </c>
      <c r="O184" s="40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22" t="s">
        <v>139</v>
      </c>
      <c r="AT184" s="22" t="s">
        <v>134</v>
      </c>
      <c r="AU184" s="22" t="s">
        <v>81</v>
      </c>
      <c r="AY184" s="22" t="s">
        <v>132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2" t="s">
        <v>79</v>
      </c>
      <c r="BK184" s="201">
        <f>ROUND(I184*H184,2)</f>
        <v>0</v>
      </c>
      <c r="BL184" s="22" t="s">
        <v>139</v>
      </c>
      <c r="BM184" s="22" t="s">
        <v>346</v>
      </c>
    </row>
    <row r="185" spans="2:65" s="11" customFormat="1" x14ac:dyDescent="0.3">
      <c r="B185" s="202"/>
      <c r="C185" s="203"/>
      <c r="D185" s="204" t="s">
        <v>141</v>
      </c>
      <c r="E185" s="205" t="s">
        <v>21</v>
      </c>
      <c r="F185" s="206" t="s">
        <v>79</v>
      </c>
      <c r="G185" s="203"/>
      <c r="H185" s="207">
        <v>1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141</v>
      </c>
      <c r="AU185" s="213" t="s">
        <v>81</v>
      </c>
      <c r="AV185" s="11" t="s">
        <v>81</v>
      </c>
      <c r="AW185" s="11" t="s">
        <v>35</v>
      </c>
      <c r="AX185" s="11" t="s">
        <v>72</v>
      </c>
      <c r="AY185" s="213" t="s">
        <v>132</v>
      </c>
    </row>
    <row r="186" spans="2:65" s="12" customFormat="1" x14ac:dyDescent="0.3">
      <c r="B186" s="214"/>
      <c r="C186" s="215"/>
      <c r="D186" s="204" t="s">
        <v>141</v>
      </c>
      <c r="E186" s="216" t="s">
        <v>21</v>
      </c>
      <c r="F186" s="217" t="s">
        <v>144</v>
      </c>
      <c r="G186" s="215"/>
      <c r="H186" s="218">
        <v>1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141</v>
      </c>
      <c r="AU186" s="224" t="s">
        <v>81</v>
      </c>
      <c r="AV186" s="12" t="s">
        <v>139</v>
      </c>
      <c r="AW186" s="12" t="s">
        <v>35</v>
      </c>
      <c r="AX186" s="12" t="s">
        <v>79</v>
      </c>
      <c r="AY186" s="224" t="s">
        <v>132</v>
      </c>
    </row>
    <row r="187" spans="2:65" s="1" customFormat="1" ht="16.5" customHeight="1" x14ac:dyDescent="0.3">
      <c r="B187" s="39"/>
      <c r="C187" s="190" t="s">
        <v>347</v>
      </c>
      <c r="D187" s="190" t="s">
        <v>134</v>
      </c>
      <c r="E187" s="191" t="s">
        <v>348</v>
      </c>
      <c r="F187" s="192" t="s">
        <v>349</v>
      </c>
      <c r="G187" s="193" t="s">
        <v>152</v>
      </c>
      <c r="H187" s="194">
        <v>0.36799999999999999</v>
      </c>
      <c r="I187" s="195"/>
      <c r="J187" s="196">
        <f>ROUND(I187*H187,2)</f>
        <v>0</v>
      </c>
      <c r="K187" s="192" t="s">
        <v>138</v>
      </c>
      <c r="L187" s="59"/>
      <c r="M187" s="197" t="s">
        <v>21</v>
      </c>
      <c r="N187" s="198" t="s">
        <v>43</v>
      </c>
      <c r="O187" s="40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AR187" s="22" t="s">
        <v>139</v>
      </c>
      <c r="AT187" s="22" t="s">
        <v>134</v>
      </c>
      <c r="AU187" s="22" t="s">
        <v>81</v>
      </c>
      <c r="AY187" s="22" t="s">
        <v>132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2" t="s">
        <v>79</v>
      </c>
      <c r="BK187" s="201">
        <f>ROUND(I187*H187,2)</f>
        <v>0</v>
      </c>
      <c r="BL187" s="22" t="s">
        <v>139</v>
      </c>
      <c r="BM187" s="22" t="s">
        <v>350</v>
      </c>
    </row>
    <row r="188" spans="2:65" s="11" customFormat="1" x14ac:dyDescent="0.3">
      <c r="B188" s="202"/>
      <c r="C188" s="203"/>
      <c r="D188" s="204" t="s">
        <v>141</v>
      </c>
      <c r="E188" s="205" t="s">
        <v>21</v>
      </c>
      <c r="F188" s="206" t="s">
        <v>351</v>
      </c>
      <c r="G188" s="203"/>
      <c r="H188" s="207">
        <v>0.36799999999999999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141</v>
      </c>
      <c r="AU188" s="213" t="s">
        <v>81</v>
      </c>
      <c r="AV188" s="11" t="s">
        <v>81</v>
      </c>
      <c r="AW188" s="11" t="s">
        <v>35</v>
      </c>
      <c r="AX188" s="11" t="s">
        <v>72</v>
      </c>
      <c r="AY188" s="213" t="s">
        <v>132</v>
      </c>
    </row>
    <row r="189" spans="2:65" s="12" customFormat="1" x14ac:dyDescent="0.3">
      <c r="B189" s="214"/>
      <c r="C189" s="215"/>
      <c r="D189" s="204" t="s">
        <v>141</v>
      </c>
      <c r="E189" s="216" t="s">
        <v>21</v>
      </c>
      <c r="F189" s="217" t="s">
        <v>144</v>
      </c>
      <c r="G189" s="215"/>
      <c r="H189" s="218">
        <v>0.36799999999999999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141</v>
      </c>
      <c r="AU189" s="224" t="s">
        <v>81</v>
      </c>
      <c r="AV189" s="12" t="s">
        <v>139</v>
      </c>
      <c r="AW189" s="12" t="s">
        <v>35</v>
      </c>
      <c r="AX189" s="12" t="s">
        <v>79</v>
      </c>
      <c r="AY189" s="224" t="s">
        <v>132</v>
      </c>
    </row>
    <row r="190" spans="2:65" s="1" customFormat="1" ht="51" customHeight="1" x14ac:dyDescent="0.3">
      <c r="B190" s="39"/>
      <c r="C190" s="190" t="s">
        <v>352</v>
      </c>
      <c r="D190" s="190" t="s">
        <v>134</v>
      </c>
      <c r="E190" s="191" t="s">
        <v>353</v>
      </c>
      <c r="F190" s="192" t="s">
        <v>354</v>
      </c>
      <c r="G190" s="193" t="s">
        <v>340</v>
      </c>
      <c r="H190" s="194">
        <v>1</v>
      </c>
      <c r="I190" s="195"/>
      <c r="J190" s="196">
        <f>ROUND(I190*H190,2)</f>
        <v>0</v>
      </c>
      <c r="K190" s="192" t="s">
        <v>138</v>
      </c>
      <c r="L190" s="59"/>
      <c r="M190" s="197" t="s">
        <v>21</v>
      </c>
      <c r="N190" s="198" t="s">
        <v>43</v>
      </c>
      <c r="O190" s="4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22" t="s">
        <v>139</v>
      </c>
      <c r="AT190" s="22" t="s">
        <v>134</v>
      </c>
      <c r="AU190" s="22" t="s">
        <v>81</v>
      </c>
      <c r="AY190" s="22" t="s">
        <v>132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79</v>
      </c>
      <c r="BK190" s="201">
        <f>ROUND(I190*H190,2)</f>
        <v>0</v>
      </c>
      <c r="BL190" s="22" t="s">
        <v>139</v>
      </c>
      <c r="BM190" s="22" t="s">
        <v>355</v>
      </c>
    </row>
    <row r="191" spans="2:65" s="11" customFormat="1" x14ac:dyDescent="0.3">
      <c r="B191" s="202"/>
      <c r="C191" s="203"/>
      <c r="D191" s="204" t="s">
        <v>141</v>
      </c>
      <c r="E191" s="205" t="s">
        <v>21</v>
      </c>
      <c r="F191" s="206" t="s">
        <v>79</v>
      </c>
      <c r="G191" s="203"/>
      <c r="H191" s="207">
        <v>1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141</v>
      </c>
      <c r="AU191" s="213" t="s">
        <v>81</v>
      </c>
      <c r="AV191" s="11" t="s">
        <v>81</v>
      </c>
      <c r="AW191" s="11" t="s">
        <v>35</v>
      </c>
      <c r="AX191" s="11" t="s">
        <v>72</v>
      </c>
      <c r="AY191" s="213" t="s">
        <v>132</v>
      </c>
    </row>
    <row r="192" spans="2:65" s="12" customFormat="1" x14ac:dyDescent="0.3">
      <c r="B192" s="214"/>
      <c r="C192" s="215"/>
      <c r="D192" s="204" t="s">
        <v>141</v>
      </c>
      <c r="E192" s="216" t="s">
        <v>21</v>
      </c>
      <c r="F192" s="217" t="s">
        <v>144</v>
      </c>
      <c r="G192" s="215"/>
      <c r="H192" s="218">
        <v>1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141</v>
      </c>
      <c r="AU192" s="224" t="s">
        <v>81</v>
      </c>
      <c r="AV192" s="12" t="s">
        <v>139</v>
      </c>
      <c r="AW192" s="12" t="s">
        <v>35</v>
      </c>
      <c r="AX192" s="12" t="s">
        <v>79</v>
      </c>
      <c r="AY192" s="224" t="s">
        <v>132</v>
      </c>
    </row>
    <row r="193" spans="2:65" s="1" customFormat="1" ht="38.25" customHeight="1" x14ac:dyDescent="0.3">
      <c r="B193" s="39"/>
      <c r="C193" s="190" t="s">
        <v>356</v>
      </c>
      <c r="D193" s="190" t="s">
        <v>134</v>
      </c>
      <c r="E193" s="191" t="s">
        <v>357</v>
      </c>
      <c r="F193" s="192" t="s">
        <v>358</v>
      </c>
      <c r="G193" s="193" t="s">
        <v>183</v>
      </c>
      <c r="H193" s="194">
        <v>6.5730000000000004</v>
      </c>
      <c r="I193" s="195"/>
      <c r="J193" s="196">
        <f>ROUND(I193*H193,2)</f>
        <v>0</v>
      </c>
      <c r="K193" s="192" t="s">
        <v>138</v>
      </c>
      <c r="L193" s="59"/>
      <c r="M193" s="197" t="s">
        <v>21</v>
      </c>
      <c r="N193" s="198" t="s">
        <v>43</v>
      </c>
      <c r="O193" s="4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22" t="s">
        <v>139</v>
      </c>
      <c r="AT193" s="22" t="s">
        <v>134</v>
      </c>
      <c r="AU193" s="22" t="s">
        <v>81</v>
      </c>
      <c r="AY193" s="22" t="s">
        <v>132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79</v>
      </c>
      <c r="BK193" s="201">
        <f>ROUND(I193*H193,2)</f>
        <v>0</v>
      </c>
      <c r="BL193" s="22" t="s">
        <v>139</v>
      </c>
      <c r="BM193" s="22" t="s">
        <v>359</v>
      </c>
    </row>
    <row r="194" spans="2:65" s="11" customFormat="1" x14ac:dyDescent="0.3">
      <c r="B194" s="202"/>
      <c r="C194" s="203"/>
      <c r="D194" s="204" t="s">
        <v>141</v>
      </c>
      <c r="E194" s="205" t="s">
        <v>21</v>
      </c>
      <c r="F194" s="206" t="s">
        <v>360</v>
      </c>
      <c r="G194" s="203"/>
      <c r="H194" s="207">
        <v>6.5730000000000004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141</v>
      </c>
      <c r="AU194" s="213" t="s">
        <v>81</v>
      </c>
      <c r="AV194" s="11" t="s">
        <v>81</v>
      </c>
      <c r="AW194" s="11" t="s">
        <v>35</v>
      </c>
      <c r="AX194" s="11" t="s">
        <v>72</v>
      </c>
      <c r="AY194" s="213" t="s">
        <v>132</v>
      </c>
    </row>
    <row r="195" spans="2:65" s="12" customFormat="1" x14ac:dyDescent="0.3">
      <c r="B195" s="214"/>
      <c r="C195" s="215"/>
      <c r="D195" s="204" t="s">
        <v>141</v>
      </c>
      <c r="E195" s="216" t="s">
        <v>21</v>
      </c>
      <c r="F195" s="217" t="s">
        <v>144</v>
      </c>
      <c r="G195" s="215"/>
      <c r="H195" s="218">
        <v>6.5730000000000004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141</v>
      </c>
      <c r="AU195" s="224" t="s">
        <v>81</v>
      </c>
      <c r="AV195" s="12" t="s">
        <v>139</v>
      </c>
      <c r="AW195" s="12" t="s">
        <v>35</v>
      </c>
      <c r="AX195" s="12" t="s">
        <v>79</v>
      </c>
      <c r="AY195" s="224" t="s">
        <v>132</v>
      </c>
    </row>
    <row r="196" spans="2:65" s="1" customFormat="1" ht="25.5" customHeight="1" x14ac:dyDescent="0.3">
      <c r="B196" s="39"/>
      <c r="C196" s="190" t="s">
        <v>361</v>
      </c>
      <c r="D196" s="190" t="s">
        <v>134</v>
      </c>
      <c r="E196" s="191" t="s">
        <v>362</v>
      </c>
      <c r="F196" s="192" t="s">
        <v>363</v>
      </c>
      <c r="G196" s="193" t="s">
        <v>340</v>
      </c>
      <c r="H196" s="194">
        <v>1</v>
      </c>
      <c r="I196" s="195"/>
      <c r="J196" s="196">
        <f>ROUND(I196*H196,2)</f>
        <v>0</v>
      </c>
      <c r="K196" s="192" t="s">
        <v>138</v>
      </c>
      <c r="L196" s="59"/>
      <c r="M196" s="197" t="s">
        <v>21</v>
      </c>
      <c r="N196" s="198" t="s">
        <v>43</v>
      </c>
      <c r="O196" s="40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AR196" s="22" t="s">
        <v>139</v>
      </c>
      <c r="AT196" s="22" t="s">
        <v>134</v>
      </c>
      <c r="AU196" s="22" t="s">
        <v>81</v>
      </c>
      <c r="AY196" s="22" t="s">
        <v>132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79</v>
      </c>
      <c r="BK196" s="201">
        <f>ROUND(I196*H196,2)</f>
        <v>0</v>
      </c>
      <c r="BL196" s="22" t="s">
        <v>139</v>
      </c>
      <c r="BM196" s="22" t="s">
        <v>364</v>
      </c>
    </row>
    <row r="197" spans="2:65" s="11" customFormat="1" x14ac:dyDescent="0.3">
      <c r="B197" s="202"/>
      <c r="C197" s="203"/>
      <c r="D197" s="204" t="s">
        <v>141</v>
      </c>
      <c r="E197" s="205" t="s">
        <v>21</v>
      </c>
      <c r="F197" s="206" t="s">
        <v>79</v>
      </c>
      <c r="G197" s="203"/>
      <c r="H197" s="207">
        <v>1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141</v>
      </c>
      <c r="AU197" s="213" t="s">
        <v>81</v>
      </c>
      <c r="AV197" s="11" t="s">
        <v>81</v>
      </c>
      <c r="AW197" s="11" t="s">
        <v>35</v>
      </c>
      <c r="AX197" s="11" t="s">
        <v>72</v>
      </c>
      <c r="AY197" s="213" t="s">
        <v>132</v>
      </c>
    </row>
    <row r="198" spans="2:65" s="12" customFormat="1" x14ac:dyDescent="0.3">
      <c r="B198" s="214"/>
      <c r="C198" s="215"/>
      <c r="D198" s="204" t="s">
        <v>141</v>
      </c>
      <c r="E198" s="216" t="s">
        <v>21</v>
      </c>
      <c r="F198" s="217" t="s">
        <v>144</v>
      </c>
      <c r="G198" s="215"/>
      <c r="H198" s="218">
        <v>1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141</v>
      </c>
      <c r="AU198" s="224" t="s">
        <v>81</v>
      </c>
      <c r="AV198" s="12" t="s">
        <v>139</v>
      </c>
      <c r="AW198" s="12" t="s">
        <v>35</v>
      </c>
      <c r="AX198" s="12" t="s">
        <v>79</v>
      </c>
      <c r="AY198" s="224" t="s">
        <v>132</v>
      </c>
    </row>
    <row r="199" spans="2:65" s="10" customFormat="1" ht="29.85" customHeight="1" x14ac:dyDescent="0.3">
      <c r="B199" s="174"/>
      <c r="C199" s="175"/>
      <c r="D199" s="176" t="s">
        <v>71</v>
      </c>
      <c r="E199" s="188" t="s">
        <v>365</v>
      </c>
      <c r="F199" s="188" t="s">
        <v>366</v>
      </c>
      <c r="G199" s="175"/>
      <c r="H199" s="175"/>
      <c r="I199" s="178"/>
      <c r="J199" s="189">
        <f>BK199</f>
        <v>0</v>
      </c>
      <c r="K199" s="175"/>
      <c r="L199" s="180"/>
      <c r="M199" s="181"/>
      <c r="N199" s="182"/>
      <c r="O199" s="182"/>
      <c r="P199" s="183">
        <f>SUM(P200:P201)</f>
        <v>0</v>
      </c>
      <c r="Q199" s="182"/>
      <c r="R199" s="183">
        <f>SUM(R200:R201)</f>
        <v>0</v>
      </c>
      <c r="S199" s="182"/>
      <c r="T199" s="184">
        <f>SUM(T200:T201)</f>
        <v>0</v>
      </c>
      <c r="AR199" s="185" t="s">
        <v>79</v>
      </c>
      <c r="AT199" s="186" t="s">
        <v>71</v>
      </c>
      <c r="AU199" s="186" t="s">
        <v>79</v>
      </c>
      <c r="AY199" s="185" t="s">
        <v>132</v>
      </c>
      <c r="BK199" s="187">
        <f>SUM(BK200:BK201)</f>
        <v>0</v>
      </c>
    </row>
    <row r="200" spans="2:65" s="1" customFormat="1" ht="16.5" customHeight="1" x14ac:dyDescent="0.3">
      <c r="B200" s="39"/>
      <c r="C200" s="190" t="s">
        <v>367</v>
      </c>
      <c r="D200" s="190" t="s">
        <v>134</v>
      </c>
      <c r="E200" s="191" t="s">
        <v>368</v>
      </c>
      <c r="F200" s="192" t="s">
        <v>369</v>
      </c>
      <c r="G200" s="193" t="s">
        <v>183</v>
      </c>
      <c r="H200" s="194">
        <v>87.066000000000003</v>
      </c>
      <c r="I200" s="195"/>
      <c r="J200" s="196">
        <f>ROUND(I200*H200,2)</f>
        <v>0</v>
      </c>
      <c r="K200" s="192" t="s">
        <v>138</v>
      </c>
      <c r="L200" s="59"/>
      <c r="M200" s="197" t="s">
        <v>21</v>
      </c>
      <c r="N200" s="198" t="s">
        <v>43</v>
      </c>
      <c r="O200" s="40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AR200" s="22" t="s">
        <v>139</v>
      </c>
      <c r="AT200" s="22" t="s">
        <v>134</v>
      </c>
      <c r="AU200" s="22" t="s">
        <v>81</v>
      </c>
      <c r="AY200" s="22" t="s">
        <v>132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79</v>
      </c>
      <c r="BK200" s="201">
        <f>ROUND(I200*H200,2)</f>
        <v>0</v>
      </c>
      <c r="BL200" s="22" t="s">
        <v>139</v>
      </c>
      <c r="BM200" s="22" t="s">
        <v>370</v>
      </c>
    </row>
    <row r="201" spans="2:65" s="1" customFormat="1" ht="38.25" customHeight="1" x14ac:dyDescent="0.3">
      <c r="B201" s="39"/>
      <c r="C201" s="190" t="s">
        <v>371</v>
      </c>
      <c r="D201" s="190" t="s">
        <v>134</v>
      </c>
      <c r="E201" s="191" t="s">
        <v>372</v>
      </c>
      <c r="F201" s="192" t="s">
        <v>373</v>
      </c>
      <c r="G201" s="193" t="s">
        <v>183</v>
      </c>
      <c r="H201" s="194">
        <v>87.066000000000003</v>
      </c>
      <c r="I201" s="195"/>
      <c r="J201" s="196">
        <f>ROUND(I201*H201,2)</f>
        <v>0</v>
      </c>
      <c r="K201" s="192" t="s">
        <v>138</v>
      </c>
      <c r="L201" s="59"/>
      <c r="M201" s="197" t="s">
        <v>21</v>
      </c>
      <c r="N201" s="198" t="s">
        <v>43</v>
      </c>
      <c r="O201" s="40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22" t="s">
        <v>139</v>
      </c>
      <c r="AT201" s="22" t="s">
        <v>134</v>
      </c>
      <c r="AU201" s="22" t="s">
        <v>81</v>
      </c>
      <c r="AY201" s="22" t="s">
        <v>132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2" t="s">
        <v>79</v>
      </c>
      <c r="BK201" s="201">
        <f>ROUND(I201*H201,2)</f>
        <v>0</v>
      </c>
      <c r="BL201" s="22" t="s">
        <v>139</v>
      </c>
      <c r="BM201" s="22" t="s">
        <v>374</v>
      </c>
    </row>
    <row r="202" spans="2:65" s="10" customFormat="1" ht="37.35" customHeight="1" x14ac:dyDescent="0.35">
      <c r="B202" s="174"/>
      <c r="C202" s="175"/>
      <c r="D202" s="176" t="s">
        <v>71</v>
      </c>
      <c r="E202" s="177" t="s">
        <v>375</v>
      </c>
      <c r="F202" s="177" t="s">
        <v>376</v>
      </c>
      <c r="G202" s="175"/>
      <c r="H202" s="175"/>
      <c r="I202" s="178"/>
      <c r="J202" s="179">
        <f>BK202</f>
        <v>0</v>
      </c>
      <c r="K202" s="175"/>
      <c r="L202" s="180"/>
      <c r="M202" s="181"/>
      <c r="N202" s="182"/>
      <c r="O202" s="182"/>
      <c r="P202" s="183">
        <f>P203</f>
        <v>0</v>
      </c>
      <c r="Q202" s="182"/>
      <c r="R202" s="183">
        <f>R203</f>
        <v>1.1999999999999999E-3</v>
      </c>
      <c r="S202" s="182"/>
      <c r="T202" s="184">
        <f>T203</f>
        <v>0</v>
      </c>
      <c r="AR202" s="185" t="s">
        <v>81</v>
      </c>
      <c r="AT202" s="186" t="s">
        <v>71</v>
      </c>
      <c r="AU202" s="186" t="s">
        <v>72</v>
      </c>
      <c r="AY202" s="185" t="s">
        <v>132</v>
      </c>
      <c r="BK202" s="187">
        <f>BK203</f>
        <v>0</v>
      </c>
    </row>
    <row r="203" spans="2:65" s="10" customFormat="1" ht="19.899999999999999" customHeight="1" x14ac:dyDescent="0.3">
      <c r="B203" s="174"/>
      <c r="C203" s="175"/>
      <c r="D203" s="176" t="s">
        <v>71</v>
      </c>
      <c r="E203" s="188" t="s">
        <v>377</v>
      </c>
      <c r="F203" s="188" t="s">
        <v>378</v>
      </c>
      <c r="G203" s="175"/>
      <c r="H203" s="175"/>
      <c r="I203" s="178"/>
      <c r="J203" s="189">
        <f>BK203</f>
        <v>0</v>
      </c>
      <c r="K203" s="175"/>
      <c r="L203" s="180"/>
      <c r="M203" s="181"/>
      <c r="N203" s="182"/>
      <c r="O203" s="182"/>
      <c r="P203" s="183">
        <f>SUM(P204:P208)</f>
        <v>0</v>
      </c>
      <c r="Q203" s="182"/>
      <c r="R203" s="183">
        <f>SUM(R204:R208)</f>
        <v>1.1999999999999999E-3</v>
      </c>
      <c r="S203" s="182"/>
      <c r="T203" s="184">
        <f>SUM(T204:T208)</f>
        <v>0</v>
      </c>
      <c r="AR203" s="185" t="s">
        <v>81</v>
      </c>
      <c r="AT203" s="186" t="s">
        <v>71</v>
      </c>
      <c r="AU203" s="186" t="s">
        <v>79</v>
      </c>
      <c r="AY203" s="185" t="s">
        <v>132</v>
      </c>
      <c r="BK203" s="187">
        <f>SUM(BK204:BK208)</f>
        <v>0</v>
      </c>
    </row>
    <row r="204" spans="2:65" s="1" customFormat="1" ht="25.5" customHeight="1" x14ac:dyDescent="0.3">
      <c r="B204" s="39"/>
      <c r="C204" s="190" t="s">
        <v>379</v>
      </c>
      <c r="D204" s="190" t="s">
        <v>134</v>
      </c>
      <c r="E204" s="191" t="s">
        <v>380</v>
      </c>
      <c r="F204" s="192" t="s">
        <v>381</v>
      </c>
      <c r="G204" s="193" t="s">
        <v>152</v>
      </c>
      <c r="H204" s="194">
        <v>0.8</v>
      </c>
      <c r="I204" s="195"/>
      <c r="J204" s="196">
        <f>ROUND(I204*H204,2)</f>
        <v>0</v>
      </c>
      <c r="K204" s="192" t="s">
        <v>138</v>
      </c>
      <c r="L204" s="59"/>
      <c r="M204" s="197" t="s">
        <v>21</v>
      </c>
      <c r="N204" s="198" t="s">
        <v>43</v>
      </c>
      <c r="O204" s="40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AR204" s="22" t="s">
        <v>212</v>
      </c>
      <c r="AT204" s="22" t="s">
        <v>134</v>
      </c>
      <c r="AU204" s="22" t="s">
        <v>81</v>
      </c>
      <c r="AY204" s="22" t="s">
        <v>132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79</v>
      </c>
      <c r="BK204" s="201">
        <f>ROUND(I204*H204,2)</f>
        <v>0</v>
      </c>
      <c r="BL204" s="22" t="s">
        <v>212</v>
      </c>
      <c r="BM204" s="22" t="s">
        <v>382</v>
      </c>
    </row>
    <row r="205" spans="2:65" s="11" customFormat="1" x14ac:dyDescent="0.3">
      <c r="B205" s="202"/>
      <c r="C205" s="203"/>
      <c r="D205" s="204" t="s">
        <v>141</v>
      </c>
      <c r="E205" s="205" t="s">
        <v>21</v>
      </c>
      <c r="F205" s="206" t="s">
        <v>383</v>
      </c>
      <c r="G205" s="203"/>
      <c r="H205" s="207">
        <v>0.8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141</v>
      </c>
      <c r="AU205" s="213" t="s">
        <v>81</v>
      </c>
      <c r="AV205" s="11" t="s">
        <v>81</v>
      </c>
      <c r="AW205" s="11" t="s">
        <v>35</v>
      </c>
      <c r="AX205" s="11" t="s">
        <v>79</v>
      </c>
      <c r="AY205" s="213" t="s">
        <v>132</v>
      </c>
    </row>
    <row r="206" spans="2:65" s="1" customFormat="1" ht="16.5" customHeight="1" x14ac:dyDescent="0.3">
      <c r="B206" s="39"/>
      <c r="C206" s="225" t="s">
        <v>384</v>
      </c>
      <c r="D206" s="225" t="s">
        <v>197</v>
      </c>
      <c r="E206" s="226" t="s">
        <v>385</v>
      </c>
      <c r="F206" s="227" t="s">
        <v>386</v>
      </c>
      <c r="G206" s="228" t="s">
        <v>387</v>
      </c>
      <c r="H206" s="229">
        <v>1.2</v>
      </c>
      <c r="I206" s="230"/>
      <c r="J206" s="231">
        <f>ROUND(I206*H206,2)</f>
        <v>0</v>
      </c>
      <c r="K206" s="227" t="s">
        <v>138</v>
      </c>
      <c r="L206" s="232"/>
      <c r="M206" s="233" t="s">
        <v>21</v>
      </c>
      <c r="N206" s="234" t="s">
        <v>43</v>
      </c>
      <c r="O206" s="40"/>
      <c r="P206" s="199">
        <f>O206*H206</f>
        <v>0</v>
      </c>
      <c r="Q206" s="199">
        <v>1E-3</v>
      </c>
      <c r="R206" s="199">
        <f>Q206*H206</f>
        <v>1.1999999999999999E-3</v>
      </c>
      <c r="S206" s="199">
        <v>0</v>
      </c>
      <c r="T206" s="200">
        <f>S206*H206</f>
        <v>0</v>
      </c>
      <c r="AR206" s="22" t="s">
        <v>291</v>
      </c>
      <c r="AT206" s="22" t="s">
        <v>197</v>
      </c>
      <c r="AU206" s="22" t="s">
        <v>81</v>
      </c>
      <c r="AY206" s="22" t="s">
        <v>132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79</v>
      </c>
      <c r="BK206" s="201">
        <f>ROUND(I206*H206,2)</f>
        <v>0</v>
      </c>
      <c r="BL206" s="22" t="s">
        <v>212</v>
      </c>
      <c r="BM206" s="22" t="s">
        <v>388</v>
      </c>
    </row>
    <row r="207" spans="2:65" s="11" customFormat="1" x14ac:dyDescent="0.3">
      <c r="B207" s="202"/>
      <c r="C207" s="203"/>
      <c r="D207" s="204" t="s">
        <v>141</v>
      </c>
      <c r="E207" s="203"/>
      <c r="F207" s="206" t="s">
        <v>389</v>
      </c>
      <c r="G207" s="203"/>
      <c r="H207" s="207">
        <v>1.2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141</v>
      </c>
      <c r="AU207" s="213" t="s">
        <v>81</v>
      </c>
      <c r="AV207" s="11" t="s">
        <v>81</v>
      </c>
      <c r="AW207" s="11" t="s">
        <v>6</v>
      </c>
      <c r="AX207" s="11" t="s">
        <v>79</v>
      </c>
      <c r="AY207" s="213" t="s">
        <v>132</v>
      </c>
    </row>
    <row r="208" spans="2:65" s="1" customFormat="1" ht="38.25" customHeight="1" x14ac:dyDescent="0.3">
      <c r="B208" s="39"/>
      <c r="C208" s="190" t="s">
        <v>390</v>
      </c>
      <c r="D208" s="190" t="s">
        <v>134</v>
      </c>
      <c r="E208" s="191" t="s">
        <v>391</v>
      </c>
      <c r="F208" s="192" t="s">
        <v>392</v>
      </c>
      <c r="G208" s="193" t="s">
        <v>183</v>
      </c>
      <c r="H208" s="194">
        <v>1E-3</v>
      </c>
      <c r="I208" s="195"/>
      <c r="J208" s="196">
        <f>ROUND(I208*H208,2)</f>
        <v>0</v>
      </c>
      <c r="K208" s="192" t="s">
        <v>138</v>
      </c>
      <c r="L208" s="59"/>
      <c r="M208" s="197" t="s">
        <v>21</v>
      </c>
      <c r="N208" s="235" t="s">
        <v>43</v>
      </c>
      <c r="O208" s="236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AR208" s="22" t="s">
        <v>212</v>
      </c>
      <c r="AT208" s="22" t="s">
        <v>134</v>
      </c>
      <c r="AU208" s="22" t="s">
        <v>81</v>
      </c>
      <c r="AY208" s="22" t="s">
        <v>132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22" t="s">
        <v>79</v>
      </c>
      <c r="BK208" s="201">
        <f>ROUND(I208*H208,2)</f>
        <v>0</v>
      </c>
      <c r="BL208" s="22" t="s">
        <v>212</v>
      </c>
      <c r="BM208" s="22" t="s">
        <v>393</v>
      </c>
    </row>
    <row r="209" spans="2:12" s="1" customFormat="1" ht="6.95" customHeight="1" x14ac:dyDescent="0.3">
      <c r="B209" s="54"/>
      <c r="C209" s="55"/>
      <c r="D209" s="55"/>
      <c r="E209" s="55"/>
      <c r="F209" s="55"/>
      <c r="G209" s="55"/>
      <c r="H209" s="55"/>
      <c r="I209" s="137"/>
      <c r="J209" s="55"/>
      <c r="K209" s="55"/>
      <c r="L209" s="59"/>
    </row>
  </sheetData>
  <sheetProtection algorithmName="SHA-512" hashValue="0VUPHfl+lVW2mPsD/N7tt0c7G/LSvuxpHSsuTCo73CKNL1fqW1Rm0xFWlwCoooLQt3A6wd4nA//2L9qO9/6cMg==" saltValue="TwPoJ8LMM2AZcvhomyl+IN05kg5mCYhBzpt/7PoVH5WtXBWAFT6v03wbpq/OgE0rncOgRfOoU/rUrvLcq4ANKg==" spinCount="100000" sheet="1" objects="1" scenarios="1" formatColumns="0" formatRows="0" autoFilter="0"/>
  <autoFilter ref="C86:K208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91</v>
      </c>
      <c r="G1" s="362" t="s">
        <v>92</v>
      </c>
      <c r="H1" s="362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84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 x14ac:dyDescent="0.3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3" t="str">
        <f>'Rekapitulace stavby'!K6</f>
        <v>Terminál veřejné dopravy Chrudim - nezpůsobilé náklady</v>
      </c>
      <c r="F7" s="364"/>
      <c r="G7" s="364"/>
      <c r="H7" s="364"/>
      <c r="I7" s="115"/>
      <c r="J7" s="27"/>
      <c r="K7" s="29"/>
    </row>
    <row r="8" spans="1:70" s="1" customFormat="1" ht="15" x14ac:dyDescent="0.3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5" t="s">
        <v>394</v>
      </c>
      <c r="F9" s="366"/>
      <c r="G9" s="366"/>
      <c r="H9" s="366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27. 2. 2018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 x14ac:dyDescent="0.3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 x14ac:dyDescent="0.3">
      <c r="B21" s="39"/>
      <c r="C21" s="40"/>
      <c r="D21" s="40"/>
      <c r="E21" s="33" t="s">
        <v>99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4" t="s">
        <v>21</v>
      </c>
      <c r="F24" s="354"/>
      <c r="G24" s="354"/>
      <c r="H24" s="354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ROUND(J80,2)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ROUND(SUM(BE80:BE93), 2)</f>
        <v>0</v>
      </c>
      <c r="G30" s="40"/>
      <c r="H30" s="40"/>
      <c r="I30" s="129">
        <v>0.21</v>
      </c>
      <c r="J30" s="128">
        <f>ROUND(ROUND((SUM(BE80:BE93)),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ROUND(SUM(BF80:BF93), 2)</f>
        <v>0</v>
      </c>
      <c r="G31" s="40"/>
      <c r="H31" s="40"/>
      <c r="I31" s="129">
        <v>0.15</v>
      </c>
      <c r="J31" s="128">
        <f>ROUND(ROUND((SUM(BF80:BF93)),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ROUND(SUM(BG80:BG93),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ROUND(SUM(BH80:BH93),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ROUND(SUM(BI80:BI93),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100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3" t="str">
        <f>E7</f>
        <v>Terminál veřejné dopravy Chrudim - nezpůsobilé náklady</v>
      </c>
      <c r="F45" s="364"/>
      <c r="G45" s="364"/>
      <c r="H45" s="364"/>
      <c r="I45" s="116"/>
      <c r="J45" s="40"/>
      <c r="K45" s="43"/>
    </row>
    <row r="46" spans="2:11" s="1" customFormat="1" ht="14.45" customHeight="1" x14ac:dyDescent="0.3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5" t="str">
        <f>E9</f>
        <v>002 - SO 906 Stříšky nad vchody</v>
      </c>
      <c r="F47" s="366"/>
      <c r="G47" s="366"/>
      <c r="H47" s="366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>ulice Československé armády, Chrudim</v>
      </c>
      <c r="G49" s="40"/>
      <c r="H49" s="40"/>
      <c r="I49" s="117" t="s">
        <v>25</v>
      </c>
      <c r="J49" s="118" t="str">
        <f>IF(J12="","",J12)</f>
        <v>27. 2. 2018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4" t="str">
        <f>E21</f>
        <v xml:space="preserve">Atreliér K2 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8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101</v>
      </c>
      <c r="D54" s="130"/>
      <c r="E54" s="130"/>
      <c r="F54" s="130"/>
      <c r="G54" s="130"/>
      <c r="H54" s="130"/>
      <c r="I54" s="143"/>
      <c r="J54" s="144" t="s">
        <v>102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103</v>
      </c>
      <c r="D56" s="40"/>
      <c r="E56" s="40"/>
      <c r="F56" s="40"/>
      <c r="G56" s="40"/>
      <c r="H56" s="40"/>
      <c r="I56" s="116"/>
      <c r="J56" s="126">
        <f>J80</f>
        <v>0</v>
      </c>
      <c r="K56" s="43"/>
      <c r="AU56" s="22" t="s">
        <v>104</v>
      </c>
    </row>
    <row r="57" spans="2:47" s="7" customFormat="1" ht="24.95" customHeight="1" x14ac:dyDescent="0.3">
      <c r="B57" s="147"/>
      <c r="C57" s="148"/>
      <c r="D57" s="149" t="s">
        <v>105</v>
      </c>
      <c r="E57" s="150"/>
      <c r="F57" s="150"/>
      <c r="G57" s="150"/>
      <c r="H57" s="150"/>
      <c r="I57" s="151"/>
      <c r="J57" s="152">
        <f>J81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112</v>
      </c>
      <c r="E58" s="157"/>
      <c r="F58" s="157"/>
      <c r="G58" s="157"/>
      <c r="H58" s="157"/>
      <c r="I58" s="158"/>
      <c r="J58" s="159">
        <f>J82</f>
        <v>0</v>
      </c>
      <c r="K58" s="160"/>
    </row>
    <row r="59" spans="2:47" s="7" customFormat="1" ht="24.95" customHeight="1" x14ac:dyDescent="0.3">
      <c r="B59" s="147"/>
      <c r="C59" s="148"/>
      <c r="D59" s="149" t="s">
        <v>395</v>
      </c>
      <c r="E59" s="150"/>
      <c r="F59" s="150"/>
      <c r="G59" s="150"/>
      <c r="H59" s="150"/>
      <c r="I59" s="151"/>
      <c r="J59" s="152">
        <f>J84</f>
        <v>0</v>
      </c>
      <c r="K59" s="153"/>
    </row>
    <row r="60" spans="2:47" s="8" customFormat="1" ht="19.899999999999999" customHeight="1" x14ac:dyDescent="0.3">
      <c r="B60" s="154"/>
      <c r="C60" s="155"/>
      <c r="D60" s="156" t="s">
        <v>396</v>
      </c>
      <c r="E60" s="157"/>
      <c r="F60" s="157"/>
      <c r="G60" s="157"/>
      <c r="H60" s="157"/>
      <c r="I60" s="158"/>
      <c r="J60" s="159">
        <f>J85</f>
        <v>0</v>
      </c>
      <c r="K60" s="160"/>
    </row>
    <row r="61" spans="2:47" s="1" customFormat="1" ht="21.75" customHeight="1" x14ac:dyDescent="0.3">
      <c r="B61" s="39"/>
      <c r="C61" s="40"/>
      <c r="D61" s="40"/>
      <c r="E61" s="40"/>
      <c r="F61" s="40"/>
      <c r="G61" s="40"/>
      <c r="H61" s="40"/>
      <c r="I61" s="116"/>
      <c r="J61" s="40"/>
      <c r="K61" s="43"/>
    </row>
    <row r="62" spans="2:47" s="1" customFormat="1" ht="6.95" customHeight="1" x14ac:dyDescent="0.3">
      <c r="B62" s="54"/>
      <c r="C62" s="55"/>
      <c r="D62" s="55"/>
      <c r="E62" s="55"/>
      <c r="F62" s="55"/>
      <c r="G62" s="55"/>
      <c r="H62" s="55"/>
      <c r="I62" s="137"/>
      <c r="J62" s="55"/>
      <c r="K62" s="56"/>
    </row>
    <row r="66" spans="2:63" s="1" customFormat="1" ht="6.95" customHeight="1" x14ac:dyDescent="0.3">
      <c r="B66" s="57"/>
      <c r="C66" s="58"/>
      <c r="D66" s="58"/>
      <c r="E66" s="58"/>
      <c r="F66" s="58"/>
      <c r="G66" s="58"/>
      <c r="H66" s="58"/>
      <c r="I66" s="140"/>
      <c r="J66" s="58"/>
      <c r="K66" s="58"/>
      <c r="L66" s="59"/>
    </row>
    <row r="67" spans="2:63" s="1" customFormat="1" ht="36.950000000000003" customHeight="1" x14ac:dyDescent="0.3">
      <c r="B67" s="39"/>
      <c r="C67" s="60" t="s">
        <v>116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6.95" customHeight="1" x14ac:dyDescent="0.3">
      <c r="B68" s="39"/>
      <c r="C68" s="61"/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4.45" customHeight="1" x14ac:dyDescent="0.3">
      <c r="B69" s="39"/>
      <c r="C69" s="63" t="s">
        <v>18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6.5" customHeight="1" x14ac:dyDescent="0.3">
      <c r="B70" s="39"/>
      <c r="C70" s="61"/>
      <c r="D70" s="61"/>
      <c r="E70" s="359" t="str">
        <f>E7</f>
        <v>Terminál veřejné dopravy Chrudim - nezpůsobilé náklady</v>
      </c>
      <c r="F70" s="360"/>
      <c r="G70" s="360"/>
      <c r="H70" s="360"/>
      <c r="I70" s="161"/>
      <c r="J70" s="61"/>
      <c r="K70" s="61"/>
      <c r="L70" s="59"/>
    </row>
    <row r="71" spans="2:63" s="1" customFormat="1" ht="14.45" customHeight="1" x14ac:dyDescent="0.3">
      <c r="B71" s="39"/>
      <c r="C71" s="63" t="s">
        <v>97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7.25" customHeight="1" x14ac:dyDescent="0.3">
      <c r="B72" s="39"/>
      <c r="C72" s="61"/>
      <c r="D72" s="61"/>
      <c r="E72" s="326" t="str">
        <f>E9</f>
        <v>002 - SO 906 Stříšky nad vchody</v>
      </c>
      <c r="F72" s="361"/>
      <c r="G72" s="361"/>
      <c r="H72" s="361"/>
      <c r="I72" s="161"/>
      <c r="J72" s="61"/>
      <c r="K72" s="61"/>
      <c r="L72" s="59"/>
    </row>
    <row r="73" spans="2:63" s="1" customFormat="1" ht="6.95" customHeight="1" x14ac:dyDescent="0.3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8" customHeight="1" x14ac:dyDescent="0.3">
      <c r="B74" s="39"/>
      <c r="C74" s="63" t="s">
        <v>23</v>
      </c>
      <c r="D74" s="61"/>
      <c r="E74" s="61"/>
      <c r="F74" s="162" t="str">
        <f>F12</f>
        <v>ulice Československé armády, Chrudim</v>
      </c>
      <c r="G74" s="61"/>
      <c r="H74" s="61"/>
      <c r="I74" s="163" t="s">
        <v>25</v>
      </c>
      <c r="J74" s="71" t="str">
        <f>IF(J12="","",J12)</f>
        <v>27. 2. 2018</v>
      </c>
      <c r="K74" s="61"/>
      <c r="L74" s="59"/>
    </row>
    <row r="75" spans="2:63" s="1" customFormat="1" ht="6.95" customHeight="1" x14ac:dyDescent="0.3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63" s="1" customFormat="1" ht="15" x14ac:dyDescent="0.3">
      <c r="B76" s="39"/>
      <c r="C76" s="63" t="s">
        <v>27</v>
      </c>
      <c r="D76" s="61"/>
      <c r="E76" s="61"/>
      <c r="F76" s="162" t="str">
        <f>E15</f>
        <v>Město Chrudim</v>
      </c>
      <c r="G76" s="61"/>
      <c r="H76" s="61"/>
      <c r="I76" s="163" t="s">
        <v>33</v>
      </c>
      <c r="J76" s="162" t="str">
        <f>E21</f>
        <v xml:space="preserve">Atreliér K2 </v>
      </c>
      <c r="K76" s="61"/>
      <c r="L76" s="59"/>
    </row>
    <row r="77" spans="2:63" s="1" customFormat="1" ht="14.45" customHeight="1" x14ac:dyDescent="0.3">
      <c r="B77" s="39"/>
      <c r="C77" s="63" t="s">
        <v>31</v>
      </c>
      <c r="D77" s="61"/>
      <c r="E77" s="61"/>
      <c r="F77" s="162" t="str">
        <f>IF(E18="","",E18)</f>
        <v/>
      </c>
      <c r="G77" s="61"/>
      <c r="H77" s="61"/>
      <c r="I77" s="161"/>
      <c r="J77" s="61"/>
      <c r="K77" s="61"/>
      <c r="L77" s="59"/>
    </row>
    <row r="78" spans="2:63" s="1" customFormat="1" ht="10.35" customHeight="1" x14ac:dyDescent="0.3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63" s="9" customFormat="1" ht="29.25" customHeight="1" x14ac:dyDescent="0.3">
      <c r="B79" s="164"/>
      <c r="C79" s="165" t="s">
        <v>117</v>
      </c>
      <c r="D79" s="166" t="s">
        <v>57</v>
      </c>
      <c r="E79" s="166" t="s">
        <v>53</v>
      </c>
      <c r="F79" s="166" t="s">
        <v>118</v>
      </c>
      <c r="G79" s="166" t="s">
        <v>119</v>
      </c>
      <c r="H79" s="166" t="s">
        <v>120</v>
      </c>
      <c r="I79" s="167" t="s">
        <v>121</v>
      </c>
      <c r="J79" s="166" t="s">
        <v>102</v>
      </c>
      <c r="K79" s="168" t="s">
        <v>122</v>
      </c>
      <c r="L79" s="169"/>
      <c r="M79" s="79" t="s">
        <v>123</v>
      </c>
      <c r="N79" s="80" t="s">
        <v>42</v>
      </c>
      <c r="O79" s="80" t="s">
        <v>124</v>
      </c>
      <c r="P79" s="80" t="s">
        <v>125</v>
      </c>
      <c r="Q79" s="80" t="s">
        <v>126</v>
      </c>
      <c r="R79" s="80" t="s">
        <v>127</v>
      </c>
      <c r="S79" s="80" t="s">
        <v>128</v>
      </c>
      <c r="T79" s="81" t="s">
        <v>129</v>
      </c>
    </row>
    <row r="80" spans="2:63" s="1" customFormat="1" ht="29.25" customHeight="1" x14ac:dyDescent="0.35">
      <c r="B80" s="39"/>
      <c r="C80" s="85" t="s">
        <v>103</v>
      </c>
      <c r="D80" s="61"/>
      <c r="E80" s="61"/>
      <c r="F80" s="61"/>
      <c r="G80" s="61"/>
      <c r="H80" s="61"/>
      <c r="I80" s="161"/>
      <c r="J80" s="170">
        <f>BK80</f>
        <v>0</v>
      </c>
      <c r="K80" s="61"/>
      <c r="L80" s="59"/>
      <c r="M80" s="82"/>
      <c r="N80" s="83"/>
      <c r="O80" s="83"/>
      <c r="P80" s="171">
        <f>P81+P84</f>
        <v>0</v>
      </c>
      <c r="Q80" s="83"/>
      <c r="R80" s="171">
        <f>R81+R84</f>
        <v>0</v>
      </c>
      <c r="S80" s="83"/>
      <c r="T80" s="172">
        <f>T81+T84</f>
        <v>0</v>
      </c>
      <c r="AT80" s="22" t="s">
        <v>71</v>
      </c>
      <c r="AU80" s="22" t="s">
        <v>104</v>
      </c>
      <c r="BK80" s="173">
        <f>BK81+BK84</f>
        <v>0</v>
      </c>
    </row>
    <row r="81" spans="2:65" s="10" customFormat="1" ht="37.35" customHeight="1" x14ac:dyDescent="0.35">
      <c r="B81" s="174"/>
      <c r="C81" s="175"/>
      <c r="D81" s="176" t="s">
        <v>71</v>
      </c>
      <c r="E81" s="177" t="s">
        <v>130</v>
      </c>
      <c r="F81" s="177" t="s">
        <v>131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P82</f>
        <v>0</v>
      </c>
      <c r="Q81" s="182"/>
      <c r="R81" s="183">
        <f>R82</f>
        <v>0</v>
      </c>
      <c r="S81" s="182"/>
      <c r="T81" s="184">
        <f>T82</f>
        <v>0</v>
      </c>
      <c r="AR81" s="185" t="s">
        <v>79</v>
      </c>
      <c r="AT81" s="186" t="s">
        <v>71</v>
      </c>
      <c r="AU81" s="186" t="s">
        <v>72</v>
      </c>
      <c r="AY81" s="185" t="s">
        <v>132</v>
      </c>
      <c r="BK81" s="187">
        <f>BK82</f>
        <v>0</v>
      </c>
    </row>
    <row r="82" spans="2:65" s="10" customFormat="1" ht="19.899999999999999" customHeight="1" x14ac:dyDescent="0.3">
      <c r="B82" s="174"/>
      <c r="C82" s="175"/>
      <c r="D82" s="176" t="s">
        <v>71</v>
      </c>
      <c r="E82" s="188" t="s">
        <v>176</v>
      </c>
      <c r="F82" s="188" t="s">
        <v>326</v>
      </c>
      <c r="G82" s="175"/>
      <c r="H82" s="175"/>
      <c r="I82" s="178"/>
      <c r="J82" s="189">
        <f>BK82</f>
        <v>0</v>
      </c>
      <c r="K82" s="175"/>
      <c r="L82" s="180"/>
      <c r="M82" s="181"/>
      <c r="N82" s="182"/>
      <c r="O82" s="182"/>
      <c r="P82" s="183">
        <f>P83</f>
        <v>0</v>
      </c>
      <c r="Q82" s="182"/>
      <c r="R82" s="183">
        <f>R83</f>
        <v>0</v>
      </c>
      <c r="S82" s="182"/>
      <c r="T82" s="184">
        <f>T83</f>
        <v>0</v>
      </c>
      <c r="AR82" s="185" t="s">
        <v>79</v>
      </c>
      <c r="AT82" s="186" t="s">
        <v>71</v>
      </c>
      <c r="AU82" s="186" t="s">
        <v>79</v>
      </c>
      <c r="AY82" s="185" t="s">
        <v>132</v>
      </c>
      <c r="BK82" s="187">
        <f>BK83</f>
        <v>0</v>
      </c>
    </row>
    <row r="83" spans="2:65" s="1" customFormat="1" ht="25.5" customHeight="1" x14ac:dyDescent="0.3">
      <c r="B83" s="39"/>
      <c r="C83" s="190" t="s">
        <v>79</v>
      </c>
      <c r="D83" s="190" t="s">
        <v>134</v>
      </c>
      <c r="E83" s="191" t="s">
        <v>397</v>
      </c>
      <c r="F83" s="192" t="s">
        <v>398</v>
      </c>
      <c r="G83" s="193" t="s">
        <v>399</v>
      </c>
      <c r="H83" s="194">
        <v>5</v>
      </c>
      <c r="I83" s="195"/>
      <c r="J83" s="196">
        <f>ROUND(I83*H83,2)</f>
        <v>0</v>
      </c>
      <c r="K83" s="192" t="s">
        <v>138</v>
      </c>
      <c r="L83" s="59"/>
      <c r="M83" s="197" t="s">
        <v>21</v>
      </c>
      <c r="N83" s="198" t="s">
        <v>43</v>
      </c>
      <c r="O83" s="40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AR83" s="22" t="s">
        <v>139</v>
      </c>
      <c r="AT83" s="22" t="s">
        <v>134</v>
      </c>
      <c r="AU83" s="22" t="s">
        <v>81</v>
      </c>
      <c r="AY83" s="22" t="s">
        <v>132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2" t="s">
        <v>79</v>
      </c>
      <c r="BK83" s="201">
        <f>ROUND(I83*H83,2)</f>
        <v>0</v>
      </c>
      <c r="BL83" s="22" t="s">
        <v>139</v>
      </c>
      <c r="BM83" s="22" t="s">
        <v>400</v>
      </c>
    </row>
    <row r="84" spans="2:65" s="10" customFormat="1" ht="37.35" customHeight="1" x14ac:dyDescent="0.35">
      <c r="B84" s="174"/>
      <c r="C84" s="175"/>
      <c r="D84" s="176" t="s">
        <v>71</v>
      </c>
      <c r="E84" s="177" t="s">
        <v>197</v>
      </c>
      <c r="F84" s="177" t="s">
        <v>401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</f>
        <v>0</v>
      </c>
      <c r="Q84" s="182"/>
      <c r="R84" s="183">
        <f>R85</f>
        <v>0</v>
      </c>
      <c r="S84" s="182"/>
      <c r="T84" s="184">
        <f>T85</f>
        <v>0</v>
      </c>
      <c r="AR84" s="185" t="s">
        <v>149</v>
      </c>
      <c r="AT84" s="186" t="s">
        <v>71</v>
      </c>
      <c r="AU84" s="186" t="s">
        <v>72</v>
      </c>
      <c r="AY84" s="185" t="s">
        <v>132</v>
      </c>
      <c r="BK84" s="187">
        <f>BK85</f>
        <v>0</v>
      </c>
    </row>
    <row r="85" spans="2:65" s="10" customFormat="1" ht="19.899999999999999" customHeight="1" x14ac:dyDescent="0.3">
      <c r="B85" s="174"/>
      <c r="C85" s="175"/>
      <c r="D85" s="176" t="s">
        <v>71</v>
      </c>
      <c r="E85" s="188" t="s">
        <v>402</v>
      </c>
      <c r="F85" s="188" t="s">
        <v>403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SUM(P86:P93)</f>
        <v>0</v>
      </c>
      <c r="Q85" s="182"/>
      <c r="R85" s="183">
        <f>SUM(R86:R93)</f>
        <v>0</v>
      </c>
      <c r="S85" s="182"/>
      <c r="T85" s="184">
        <f>SUM(T86:T93)</f>
        <v>0</v>
      </c>
      <c r="AR85" s="185" t="s">
        <v>149</v>
      </c>
      <c r="AT85" s="186" t="s">
        <v>71</v>
      </c>
      <c r="AU85" s="186" t="s">
        <v>79</v>
      </c>
      <c r="AY85" s="185" t="s">
        <v>132</v>
      </c>
      <c r="BK85" s="187">
        <f>SUM(BK86:BK93)</f>
        <v>0</v>
      </c>
    </row>
    <row r="86" spans="2:65" s="1" customFormat="1" ht="51" customHeight="1" x14ac:dyDescent="0.3">
      <c r="B86" s="39"/>
      <c r="C86" s="190" t="s">
        <v>81</v>
      </c>
      <c r="D86" s="190" t="s">
        <v>134</v>
      </c>
      <c r="E86" s="191" t="s">
        <v>404</v>
      </c>
      <c r="F86" s="192" t="s">
        <v>405</v>
      </c>
      <c r="G86" s="193" t="s">
        <v>152</v>
      </c>
      <c r="H86" s="194">
        <v>5.9</v>
      </c>
      <c r="I86" s="195"/>
      <c r="J86" s="196">
        <f>ROUND(I86*H86,2)</f>
        <v>0</v>
      </c>
      <c r="K86" s="192" t="s">
        <v>21</v>
      </c>
      <c r="L86" s="59"/>
      <c r="M86" s="197" t="s">
        <v>21</v>
      </c>
      <c r="N86" s="198" t="s">
        <v>43</v>
      </c>
      <c r="O86" s="40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2" t="s">
        <v>139</v>
      </c>
      <c r="AT86" s="22" t="s">
        <v>134</v>
      </c>
      <c r="AU86" s="22" t="s">
        <v>81</v>
      </c>
      <c r="AY86" s="22" t="s">
        <v>132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79</v>
      </c>
      <c r="BK86" s="201">
        <f>ROUND(I86*H86,2)</f>
        <v>0</v>
      </c>
      <c r="BL86" s="22" t="s">
        <v>139</v>
      </c>
      <c r="BM86" s="22" t="s">
        <v>406</v>
      </c>
    </row>
    <row r="87" spans="2:65" s="11" customFormat="1" x14ac:dyDescent="0.3">
      <c r="B87" s="202"/>
      <c r="C87" s="203"/>
      <c r="D87" s="204" t="s">
        <v>141</v>
      </c>
      <c r="E87" s="205" t="s">
        <v>21</v>
      </c>
      <c r="F87" s="206" t="s">
        <v>407</v>
      </c>
      <c r="G87" s="203"/>
      <c r="H87" s="207">
        <v>5.9</v>
      </c>
      <c r="I87" s="208"/>
      <c r="J87" s="203"/>
      <c r="K87" s="203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141</v>
      </c>
      <c r="AU87" s="213" t="s">
        <v>81</v>
      </c>
      <c r="AV87" s="11" t="s">
        <v>81</v>
      </c>
      <c r="AW87" s="11" t="s">
        <v>35</v>
      </c>
      <c r="AX87" s="11" t="s">
        <v>79</v>
      </c>
      <c r="AY87" s="213" t="s">
        <v>132</v>
      </c>
    </row>
    <row r="88" spans="2:65" s="1" customFormat="1" ht="38.25" customHeight="1" x14ac:dyDescent="0.3">
      <c r="B88" s="39"/>
      <c r="C88" s="190" t="s">
        <v>149</v>
      </c>
      <c r="D88" s="190" t="s">
        <v>134</v>
      </c>
      <c r="E88" s="191" t="s">
        <v>408</v>
      </c>
      <c r="F88" s="192" t="s">
        <v>409</v>
      </c>
      <c r="G88" s="193" t="s">
        <v>206</v>
      </c>
      <c r="H88" s="194">
        <v>9.4</v>
      </c>
      <c r="I88" s="195"/>
      <c r="J88" s="196">
        <f>ROUND(I88*H88,2)</f>
        <v>0</v>
      </c>
      <c r="K88" s="192" t="s">
        <v>21</v>
      </c>
      <c r="L88" s="59"/>
      <c r="M88" s="197" t="s">
        <v>21</v>
      </c>
      <c r="N88" s="198" t="s">
        <v>43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139</v>
      </c>
      <c r="AT88" s="22" t="s">
        <v>134</v>
      </c>
      <c r="AU88" s="22" t="s">
        <v>81</v>
      </c>
      <c r="AY88" s="22" t="s">
        <v>132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79</v>
      </c>
      <c r="BK88" s="201">
        <f>ROUND(I88*H88,2)</f>
        <v>0</v>
      </c>
      <c r="BL88" s="22" t="s">
        <v>139</v>
      </c>
      <c r="BM88" s="22" t="s">
        <v>410</v>
      </c>
    </row>
    <row r="89" spans="2:65" s="11" customFormat="1" x14ac:dyDescent="0.3">
      <c r="B89" s="202"/>
      <c r="C89" s="203"/>
      <c r="D89" s="204" t="s">
        <v>141</v>
      </c>
      <c r="E89" s="205" t="s">
        <v>21</v>
      </c>
      <c r="F89" s="206" t="s">
        <v>411</v>
      </c>
      <c r="G89" s="203"/>
      <c r="H89" s="207">
        <v>9.4</v>
      </c>
      <c r="I89" s="208"/>
      <c r="J89" s="203"/>
      <c r="K89" s="203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141</v>
      </c>
      <c r="AU89" s="213" t="s">
        <v>81</v>
      </c>
      <c r="AV89" s="11" t="s">
        <v>81</v>
      </c>
      <c r="AW89" s="11" t="s">
        <v>35</v>
      </c>
      <c r="AX89" s="11" t="s">
        <v>79</v>
      </c>
      <c r="AY89" s="213" t="s">
        <v>132</v>
      </c>
    </row>
    <row r="90" spans="2:65" s="1" customFormat="1" ht="16.5" customHeight="1" x14ac:dyDescent="0.3">
      <c r="B90" s="39"/>
      <c r="C90" s="190" t="s">
        <v>139</v>
      </c>
      <c r="D90" s="190" t="s">
        <v>134</v>
      </c>
      <c r="E90" s="191" t="s">
        <v>412</v>
      </c>
      <c r="F90" s="192" t="s">
        <v>413</v>
      </c>
      <c r="G90" s="193" t="s">
        <v>206</v>
      </c>
      <c r="H90" s="194">
        <v>9.4</v>
      </c>
      <c r="I90" s="195"/>
      <c r="J90" s="196">
        <f>ROUND(I90*H90,2)</f>
        <v>0</v>
      </c>
      <c r="K90" s="192" t="s">
        <v>21</v>
      </c>
      <c r="L90" s="59"/>
      <c r="M90" s="197" t="s">
        <v>21</v>
      </c>
      <c r="N90" s="198" t="s">
        <v>43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139</v>
      </c>
      <c r="AT90" s="22" t="s">
        <v>134</v>
      </c>
      <c r="AU90" s="22" t="s">
        <v>81</v>
      </c>
      <c r="AY90" s="22" t="s">
        <v>132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79</v>
      </c>
      <c r="BK90" s="201">
        <f>ROUND(I90*H90,2)</f>
        <v>0</v>
      </c>
      <c r="BL90" s="22" t="s">
        <v>139</v>
      </c>
      <c r="BM90" s="22" t="s">
        <v>414</v>
      </c>
    </row>
    <row r="91" spans="2:65" s="11" customFormat="1" x14ac:dyDescent="0.3">
      <c r="B91" s="202"/>
      <c r="C91" s="203"/>
      <c r="D91" s="204" t="s">
        <v>141</v>
      </c>
      <c r="E91" s="205" t="s">
        <v>21</v>
      </c>
      <c r="F91" s="206" t="s">
        <v>411</v>
      </c>
      <c r="G91" s="203"/>
      <c r="H91" s="207">
        <v>9.4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141</v>
      </c>
      <c r="AU91" s="213" t="s">
        <v>81</v>
      </c>
      <c r="AV91" s="11" t="s">
        <v>81</v>
      </c>
      <c r="AW91" s="11" t="s">
        <v>35</v>
      </c>
      <c r="AX91" s="11" t="s">
        <v>79</v>
      </c>
      <c r="AY91" s="213" t="s">
        <v>132</v>
      </c>
    </row>
    <row r="92" spans="2:65" s="1" customFormat="1" ht="25.5" customHeight="1" x14ac:dyDescent="0.3">
      <c r="B92" s="39"/>
      <c r="C92" s="190" t="s">
        <v>158</v>
      </c>
      <c r="D92" s="190" t="s">
        <v>134</v>
      </c>
      <c r="E92" s="191" t="s">
        <v>415</v>
      </c>
      <c r="F92" s="192" t="s">
        <v>416</v>
      </c>
      <c r="G92" s="193" t="s">
        <v>206</v>
      </c>
      <c r="H92" s="194">
        <v>9.4</v>
      </c>
      <c r="I92" s="195"/>
      <c r="J92" s="196">
        <f>ROUND(I92*H92,2)</f>
        <v>0</v>
      </c>
      <c r="K92" s="192" t="s">
        <v>21</v>
      </c>
      <c r="L92" s="59"/>
      <c r="M92" s="197" t="s">
        <v>21</v>
      </c>
      <c r="N92" s="198" t="s">
        <v>43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139</v>
      </c>
      <c r="AT92" s="22" t="s">
        <v>134</v>
      </c>
      <c r="AU92" s="22" t="s">
        <v>81</v>
      </c>
      <c r="AY92" s="22" t="s">
        <v>132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79</v>
      </c>
      <c r="BK92" s="201">
        <f>ROUND(I92*H92,2)</f>
        <v>0</v>
      </c>
      <c r="BL92" s="22" t="s">
        <v>139</v>
      </c>
      <c r="BM92" s="22" t="s">
        <v>417</v>
      </c>
    </row>
    <row r="93" spans="2:65" s="11" customFormat="1" x14ac:dyDescent="0.3">
      <c r="B93" s="202"/>
      <c r="C93" s="203"/>
      <c r="D93" s="204" t="s">
        <v>141</v>
      </c>
      <c r="E93" s="205" t="s">
        <v>21</v>
      </c>
      <c r="F93" s="206" t="s">
        <v>411</v>
      </c>
      <c r="G93" s="203"/>
      <c r="H93" s="207">
        <v>9.4</v>
      </c>
      <c r="I93" s="208"/>
      <c r="J93" s="203"/>
      <c r="K93" s="203"/>
      <c r="L93" s="209"/>
      <c r="M93" s="239"/>
      <c r="N93" s="240"/>
      <c r="O93" s="240"/>
      <c r="P93" s="240"/>
      <c r="Q93" s="240"/>
      <c r="R93" s="240"/>
      <c r="S93" s="240"/>
      <c r="T93" s="241"/>
      <c r="AT93" s="213" t="s">
        <v>141</v>
      </c>
      <c r="AU93" s="213" t="s">
        <v>81</v>
      </c>
      <c r="AV93" s="11" t="s">
        <v>81</v>
      </c>
      <c r="AW93" s="11" t="s">
        <v>35</v>
      </c>
      <c r="AX93" s="11" t="s">
        <v>79</v>
      </c>
      <c r="AY93" s="213" t="s">
        <v>132</v>
      </c>
    </row>
    <row r="94" spans="2:65" s="1" customFormat="1" ht="6.95" customHeight="1" x14ac:dyDescent="0.3">
      <c r="B94" s="54"/>
      <c r="C94" s="55"/>
      <c r="D94" s="55"/>
      <c r="E94" s="55"/>
      <c r="F94" s="55"/>
      <c r="G94" s="55"/>
      <c r="H94" s="55"/>
      <c r="I94" s="137"/>
      <c r="J94" s="55"/>
      <c r="K94" s="55"/>
      <c r="L94" s="59"/>
    </row>
  </sheetData>
  <sheetProtection algorithmName="SHA-512" hashValue="Vk+/bGsYE0/MjOhGgLr+WBFScDfMF/uBz+KXdbCdhpdvRdxyQ44UmM7DAKnvvyJVH6RnUkBuv6TdGihtK2ytsg==" saltValue="m8QVxHwO/W5uexePm9n4YxPMxGFZf3eKTR93Eo1qCC5Lmnb/wiYkiLbgVWtHL33bwBIhkOvYBlzeMzRDLHxBmw==" spinCount="100000" sheet="1" objects="1" scenarios="1" formatColumns="0" formatRows="0" autoFilter="0"/>
  <autoFilter ref="C79:K93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2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91</v>
      </c>
      <c r="G1" s="362" t="s">
        <v>92</v>
      </c>
      <c r="H1" s="362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87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 x14ac:dyDescent="0.3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3" t="str">
        <f>'Rekapitulace stavby'!K6</f>
        <v>Terminál veřejné dopravy Chrudim - nezpůsobilé náklady</v>
      </c>
      <c r="F7" s="364"/>
      <c r="G7" s="364"/>
      <c r="H7" s="364"/>
      <c r="I7" s="115"/>
      <c r="J7" s="27"/>
      <c r="K7" s="29"/>
    </row>
    <row r="8" spans="1:70" s="1" customFormat="1" ht="15" x14ac:dyDescent="0.3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5" t="s">
        <v>418</v>
      </c>
      <c r="F9" s="366"/>
      <c r="G9" s="366"/>
      <c r="H9" s="366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419</v>
      </c>
      <c r="G12" s="40"/>
      <c r="H12" s="40"/>
      <c r="I12" s="117" t="s">
        <v>25</v>
      </c>
      <c r="J12" s="118" t="str">
        <f>'Rekapitulace stavby'!AN8</f>
        <v>27. 2. 2018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>Město Chrudim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">
      <c r="B21" s="39"/>
      <c r="C21" s="40"/>
      <c r="D21" s="40"/>
      <c r="E21" s="33" t="str">
        <f>IF('Rekapitulace stavby'!E17="","",'Rekapitulace stavby'!E17)</f>
        <v>Atreliér K2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4" t="s">
        <v>21</v>
      </c>
      <c r="F24" s="354"/>
      <c r="G24" s="354"/>
      <c r="H24" s="354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ROUND(J95,2)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ROUND(SUM(BE95:BE161), 2)</f>
        <v>0</v>
      </c>
      <c r="G30" s="40"/>
      <c r="H30" s="40"/>
      <c r="I30" s="129">
        <v>0.21</v>
      </c>
      <c r="J30" s="128">
        <f>ROUND(ROUND((SUM(BE95:BE161)),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ROUND(SUM(BF95:BF161), 2)</f>
        <v>0</v>
      </c>
      <c r="G31" s="40"/>
      <c r="H31" s="40"/>
      <c r="I31" s="129">
        <v>0.15</v>
      </c>
      <c r="J31" s="128">
        <f>ROUND(ROUND((SUM(BF95:BF161)),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ROUND(SUM(BG95:BG161),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ROUND(SUM(BH95:BH161),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ROUND(SUM(BI95:BI161),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100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3" t="str">
        <f>E7</f>
        <v>Terminál veřejné dopravy Chrudim - nezpůsobilé náklady</v>
      </c>
      <c r="F45" s="364"/>
      <c r="G45" s="364"/>
      <c r="H45" s="364"/>
      <c r="I45" s="116"/>
      <c r="J45" s="40"/>
      <c r="K45" s="43"/>
    </row>
    <row r="46" spans="2:11" s="1" customFormat="1" ht="14.45" customHeight="1" x14ac:dyDescent="0.3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5" t="str">
        <f>E9</f>
        <v>003 - SO 902 Kašna elektro</v>
      </c>
      <c r="F47" s="366"/>
      <c r="G47" s="366"/>
      <c r="H47" s="366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27. 2. 2018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4" t="str">
        <f>E21</f>
        <v>Atreliér K2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8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101</v>
      </c>
      <c r="D54" s="130"/>
      <c r="E54" s="130"/>
      <c r="F54" s="130"/>
      <c r="G54" s="130"/>
      <c r="H54" s="130"/>
      <c r="I54" s="143"/>
      <c r="J54" s="144" t="s">
        <v>102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103</v>
      </c>
      <c r="D56" s="40"/>
      <c r="E56" s="40"/>
      <c r="F56" s="40"/>
      <c r="G56" s="40"/>
      <c r="H56" s="40"/>
      <c r="I56" s="116"/>
      <c r="J56" s="126">
        <f>J95</f>
        <v>0</v>
      </c>
      <c r="K56" s="43"/>
      <c r="AU56" s="22" t="s">
        <v>104</v>
      </c>
    </row>
    <row r="57" spans="2:47" s="7" customFormat="1" ht="24.95" customHeight="1" x14ac:dyDescent="0.3">
      <c r="B57" s="147"/>
      <c r="C57" s="148"/>
      <c r="D57" s="149" t="s">
        <v>420</v>
      </c>
      <c r="E57" s="150"/>
      <c r="F57" s="150"/>
      <c r="G57" s="150"/>
      <c r="H57" s="150"/>
      <c r="I57" s="151"/>
      <c r="J57" s="152">
        <f>J96</f>
        <v>0</v>
      </c>
      <c r="K57" s="153"/>
    </row>
    <row r="58" spans="2:47" s="7" customFormat="1" ht="24.95" customHeight="1" x14ac:dyDescent="0.3">
      <c r="B58" s="147"/>
      <c r="C58" s="148"/>
      <c r="D58" s="149" t="s">
        <v>421</v>
      </c>
      <c r="E58" s="150"/>
      <c r="F58" s="150"/>
      <c r="G58" s="150"/>
      <c r="H58" s="150"/>
      <c r="I58" s="151"/>
      <c r="J58" s="152">
        <f>J100</f>
        <v>0</v>
      </c>
      <c r="K58" s="153"/>
    </row>
    <row r="59" spans="2:47" s="7" customFormat="1" ht="24.95" customHeight="1" x14ac:dyDescent="0.3">
      <c r="B59" s="147"/>
      <c r="C59" s="148"/>
      <c r="D59" s="149" t="s">
        <v>422</v>
      </c>
      <c r="E59" s="150"/>
      <c r="F59" s="150"/>
      <c r="G59" s="150"/>
      <c r="H59" s="150"/>
      <c r="I59" s="151"/>
      <c r="J59" s="152">
        <f>J102</f>
        <v>0</v>
      </c>
      <c r="K59" s="153"/>
    </row>
    <row r="60" spans="2:47" s="7" customFormat="1" ht="24.95" customHeight="1" x14ac:dyDescent="0.3">
      <c r="B60" s="147"/>
      <c r="C60" s="148"/>
      <c r="D60" s="149" t="s">
        <v>423</v>
      </c>
      <c r="E60" s="150"/>
      <c r="F60" s="150"/>
      <c r="G60" s="150"/>
      <c r="H60" s="150"/>
      <c r="I60" s="151"/>
      <c r="J60" s="152">
        <f>J104</f>
        <v>0</v>
      </c>
      <c r="K60" s="153"/>
    </row>
    <row r="61" spans="2:47" s="7" customFormat="1" ht="24.95" customHeight="1" x14ac:dyDescent="0.3">
      <c r="B61" s="147"/>
      <c r="C61" s="148"/>
      <c r="D61" s="149" t="s">
        <v>424</v>
      </c>
      <c r="E61" s="150"/>
      <c r="F61" s="150"/>
      <c r="G61" s="150"/>
      <c r="H61" s="150"/>
      <c r="I61" s="151"/>
      <c r="J61" s="152">
        <f>J118</f>
        <v>0</v>
      </c>
      <c r="K61" s="153"/>
    </row>
    <row r="62" spans="2:47" s="7" customFormat="1" ht="24.95" customHeight="1" x14ac:dyDescent="0.3">
      <c r="B62" s="147"/>
      <c r="C62" s="148"/>
      <c r="D62" s="149" t="s">
        <v>425</v>
      </c>
      <c r="E62" s="150"/>
      <c r="F62" s="150"/>
      <c r="G62" s="150"/>
      <c r="H62" s="150"/>
      <c r="I62" s="151"/>
      <c r="J62" s="152">
        <f>J120</f>
        <v>0</v>
      </c>
      <c r="K62" s="153"/>
    </row>
    <row r="63" spans="2:47" s="7" customFormat="1" ht="24.95" customHeight="1" x14ac:dyDescent="0.3">
      <c r="B63" s="147"/>
      <c r="C63" s="148"/>
      <c r="D63" s="149" t="s">
        <v>426</v>
      </c>
      <c r="E63" s="150"/>
      <c r="F63" s="150"/>
      <c r="G63" s="150"/>
      <c r="H63" s="150"/>
      <c r="I63" s="151"/>
      <c r="J63" s="152">
        <f>J123</f>
        <v>0</v>
      </c>
      <c r="K63" s="153"/>
    </row>
    <row r="64" spans="2:47" s="7" customFormat="1" ht="24.95" customHeight="1" x14ac:dyDescent="0.3">
      <c r="B64" s="147"/>
      <c r="C64" s="148"/>
      <c r="D64" s="149" t="s">
        <v>427</v>
      </c>
      <c r="E64" s="150"/>
      <c r="F64" s="150"/>
      <c r="G64" s="150"/>
      <c r="H64" s="150"/>
      <c r="I64" s="151"/>
      <c r="J64" s="152">
        <f>J125</f>
        <v>0</v>
      </c>
      <c r="K64" s="153"/>
    </row>
    <row r="65" spans="2:11" s="7" customFormat="1" ht="24.95" customHeight="1" x14ac:dyDescent="0.3">
      <c r="B65" s="147"/>
      <c r="C65" s="148"/>
      <c r="D65" s="149" t="s">
        <v>428</v>
      </c>
      <c r="E65" s="150"/>
      <c r="F65" s="150"/>
      <c r="G65" s="150"/>
      <c r="H65" s="150"/>
      <c r="I65" s="151"/>
      <c r="J65" s="152">
        <f>J128</f>
        <v>0</v>
      </c>
      <c r="K65" s="153"/>
    </row>
    <row r="66" spans="2:11" s="7" customFormat="1" ht="24.95" customHeight="1" x14ac:dyDescent="0.3">
      <c r="B66" s="147"/>
      <c r="C66" s="148"/>
      <c r="D66" s="149" t="s">
        <v>429</v>
      </c>
      <c r="E66" s="150"/>
      <c r="F66" s="150"/>
      <c r="G66" s="150"/>
      <c r="H66" s="150"/>
      <c r="I66" s="151"/>
      <c r="J66" s="152">
        <f>J130</f>
        <v>0</v>
      </c>
      <c r="K66" s="153"/>
    </row>
    <row r="67" spans="2:11" s="7" customFormat="1" ht="24.95" customHeight="1" x14ac:dyDescent="0.3">
      <c r="B67" s="147"/>
      <c r="C67" s="148"/>
      <c r="D67" s="149" t="s">
        <v>430</v>
      </c>
      <c r="E67" s="150"/>
      <c r="F67" s="150"/>
      <c r="G67" s="150"/>
      <c r="H67" s="150"/>
      <c r="I67" s="151"/>
      <c r="J67" s="152">
        <f>J132</f>
        <v>0</v>
      </c>
      <c r="K67" s="153"/>
    </row>
    <row r="68" spans="2:11" s="7" customFormat="1" ht="24.95" customHeight="1" x14ac:dyDescent="0.3">
      <c r="B68" s="147"/>
      <c r="C68" s="148"/>
      <c r="D68" s="149" t="s">
        <v>431</v>
      </c>
      <c r="E68" s="150"/>
      <c r="F68" s="150"/>
      <c r="G68" s="150"/>
      <c r="H68" s="150"/>
      <c r="I68" s="151"/>
      <c r="J68" s="152">
        <f>J137</f>
        <v>0</v>
      </c>
      <c r="K68" s="153"/>
    </row>
    <row r="69" spans="2:11" s="7" customFormat="1" ht="24.95" customHeight="1" x14ac:dyDescent="0.3">
      <c r="B69" s="147"/>
      <c r="C69" s="148"/>
      <c r="D69" s="149" t="s">
        <v>432</v>
      </c>
      <c r="E69" s="150"/>
      <c r="F69" s="150"/>
      <c r="G69" s="150"/>
      <c r="H69" s="150"/>
      <c r="I69" s="151"/>
      <c r="J69" s="152">
        <f>J139</f>
        <v>0</v>
      </c>
      <c r="K69" s="153"/>
    </row>
    <row r="70" spans="2:11" s="7" customFormat="1" ht="24.95" customHeight="1" x14ac:dyDescent="0.3">
      <c r="B70" s="147"/>
      <c r="C70" s="148"/>
      <c r="D70" s="149" t="s">
        <v>433</v>
      </c>
      <c r="E70" s="150"/>
      <c r="F70" s="150"/>
      <c r="G70" s="150"/>
      <c r="H70" s="150"/>
      <c r="I70" s="151"/>
      <c r="J70" s="152">
        <f>J142</f>
        <v>0</v>
      </c>
      <c r="K70" s="153"/>
    </row>
    <row r="71" spans="2:11" s="7" customFormat="1" ht="24.95" customHeight="1" x14ac:dyDescent="0.3">
      <c r="B71" s="147"/>
      <c r="C71" s="148"/>
      <c r="D71" s="149" t="s">
        <v>434</v>
      </c>
      <c r="E71" s="150"/>
      <c r="F71" s="150"/>
      <c r="G71" s="150"/>
      <c r="H71" s="150"/>
      <c r="I71" s="151"/>
      <c r="J71" s="152">
        <f>J144</f>
        <v>0</v>
      </c>
      <c r="K71" s="153"/>
    </row>
    <row r="72" spans="2:11" s="7" customFormat="1" ht="24.95" customHeight="1" x14ac:dyDescent="0.3">
      <c r="B72" s="147"/>
      <c r="C72" s="148"/>
      <c r="D72" s="149" t="s">
        <v>435</v>
      </c>
      <c r="E72" s="150"/>
      <c r="F72" s="150"/>
      <c r="G72" s="150"/>
      <c r="H72" s="150"/>
      <c r="I72" s="151"/>
      <c r="J72" s="152">
        <f>J148</f>
        <v>0</v>
      </c>
      <c r="K72" s="153"/>
    </row>
    <row r="73" spans="2:11" s="7" customFormat="1" ht="24.95" customHeight="1" x14ac:dyDescent="0.3">
      <c r="B73" s="147"/>
      <c r="C73" s="148"/>
      <c r="D73" s="149" t="s">
        <v>436</v>
      </c>
      <c r="E73" s="150"/>
      <c r="F73" s="150"/>
      <c r="G73" s="150"/>
      <c r="H73" s="150"/>
      <c r="I73" s="151"/>
      <c r="J73" s="152">
        <f>J150</f>
        <v>0</v>
      </c>
      <c r="K73" s="153"/>
    </row>
    <row r="74" spans="2:11" s="7" customFormat="1" ht="24.95" customHeight="1" x14ac:dyDescent="0.3">
      <c r="B74" s="147"/>
      <c r="C74" s="148"/>
      <c r="D74" s="149" t="s">
        <v>437</v>
      </c>
      <c r="E74" s="150"/>
      <c r="F74" s="150"/>
      <c r="G74" s="150"/>
      <c r="H74" s="150"/>
      <c r="I74" s="151"/>
      <c r="J74" s="152">
        <f>J152</f>
        <v>0</v>
      </c>
      <c r="K74" s="153"/>
    </row>
    <row r="75" spans="2:11" s="7" customFormat="1" ht="24.95" customHeight="1" x14ac:dyDescent="0.3">
      <c r="B75" s="147"/>
      <c r="C75" s="148"/>
      <c r="D75" s="149" t="s">
        <v>438</v>
      </c>
      <c r="E75" s="150"/>
      <c r="F75" s="150"/>
      <c r="G75" s="150"/>
      <c r="H75" s="150"/>
      <c r="I75" s="151"/>
      <c r="J75" s="152">
        <f>J156</f>
        <v>0</v>
      </c>
      <c r="K75" s="153"/>
    </row>
    <row r="76" spans="2:11" s="1" customFormat="1" ht="21.75" customHeight="1" x14ac:dyDescent="0.3">
      <c r="B76" s="39"/>
      <c r="C76" s="40"/>
      <c r="D76" s="40"/>
      <c r="E76" s="40"/>
      <c r="F76" s="40"/>
      <c r="G76" s="40"/>
      <c r="H76" s="40"/>
      <c r="I76" s="116"/>
      <c r="J76" s="40"/>
      <c r="K76" s="43"/>
    </row>
    <row r="77" spans="2:11" s="1" customFormat="1" ht="6.95" customHeight="1" x14ac:dyDescent="0.3">
      <c r="B77" s="54"/>
      <c r="C77" s="55"/>
      <c r="D77" s="55"/>
      <c r="E77" s="55"/>
      <c r="F77" s="55"/>
      <c r="G77" s="55"/>
      <c r="H77" s="55"/>
      <c r="I77" s="137"/>
      <c r="J77" s="55"/>
      <c r="K77" s="56"/>
    </row>
    <row r="81" spans="2:63" s="1" customFormat="1" ht="6.95" customHeight="1" x14ac:dyDescent="0.3">
      <c r="B81" s="57"/>
      <c r="C81" s="58"/>
      <c r="D81" s="58"/>
      <c r="E81" s="58"/>
      <c r="F81" s="58"/>
      <c r="G81" s="58"/>
      <c r="H81" s="58"/>
      <c r="I81" s="140"/>
      <c r="J81" s="58"/>
      <c r="K81" s="58"/>
      <c r="L81" s="59"/>
    </row>
    <row r="82" spans="2:63" s="1" customFormat="1" ht="36.950000000000003" customHeight="1" x14ac:dyDescent="0.3">
      <c r="B82" s="39"/>
      <c r="C82" s="60" t="s">
        <v>116</v>
      </c>
      <c r="D82" s="61"/>
      <c r="E82" s="61"/>
      <c r="F82" s="61"/>
      <c r="G82" s="61"/>
      <c r="H82" s="61"/>
      <c r="I82" s="161"/>
      <c r="J82" s="61"/>
      <c r="K82" s="61"/>
      <c r="L82" s="59"/>
    </row>
    <row r="83" spans="2:63" s="1" customFormat="1" ht="6.95" customHeight="1" x14ac:dyDescent="0.3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3" s="1" customFormat="1" ht="14.45" customHeight="1" x14ac:dyDescent="0.3">
      <c r="B84" s="39"/>
      <c r="C84" s="63" t="s">
        <v>18</v>
      </c>
      <c r="D84" s="61"/>
      <c r="E84" s="61"/>
      <c r="F84" s="61"/>
      <c r="G84" s="61"/>
      <c r="H84" s="61"/>
      <c r="I84" s="161"/>
      <c r="J84" s="61"/>
      <c r="K84" s="61"/>
      <c r="L84" s="59"/>
    </row>
    <row r="85" spans="2:63" s="1" customFormat="1" ht="16.5" customHeight="1" x14ac:dyDescent="0.3">
      <c r="B85" s="39"/>
      <c r="C85" s="61"/>
      <c r="D85" s="61"/>
      <c r="E85" s="359" t="str">
        <f>E7</f>
        <v>Terminál veřejné dopravy Chrudim - nezpůsobilé náklady</v>
      </c>
      <c r="F85" s="360"/>
      <c r="G85" s="360"/>
      <c r="H85" s="360"/>
      <c r="I85" s="161"/>
      <c r="J85" s="61"/>
      <c r="K85" s="61"/>
      <c r="L85" s="59"/>
    </row>
    <row r="86" spans="2:63" s="1" customFormat="1" ht="14.45" customHeight="1" x14ac:dyDescent="0.3">
      <c r="B86" s="39"/>
      <c r="C86" s="63" t="s">
        <v>97</v>
      </c>
      <c r="D86" s="61"/>
      <c r="E86" s="61"/>
      <c r="F86" s="61"/>
      <c r="G86" s="61"/>
      <c r="H86" s="61"/>
      <c r="I86" s="161"/>
      <c r="J86" s="61"/>
      <c r="K86" s="61"/>
      <c r="L86" s="59"/>
    </row>
    <row r="87" spans="2:63" s="1" customFormat="1" ht="17.25" customHeight="1" x14ac:dyDescent="0.3">
      <c r="B87" s="39"/>
      <c r="C87" s="61"/>
      <c r="D87" s="61"/>
      <c r="E87" s="326" t="str">
        <f>E9</f>
        <v>003 - SO 902 Kašna elektro</v>
      </c>
      <c r="F87" s="361"/>
      <c r="G87" s="361"/>
      <c r="H87" s="361"/>
      <c r="I87" s="161"/>
      <c r="J87" s="61"/>
      <c r="K87" s="61"/>
      <c r="L87" s="59"/>
    </row>
    <row r="88" spans="2:63" s="1" customFormat="1" ht="6.95" customHeight="1" x14ac:dyDescent="0.3">
      <c r="B88" s="39"/>
      <c r="C88" s="61"/>
      <c r="D88" s="61"/>
      <c r="E88" s="61"/>
      <c r="F88" s="61"/>
      <c r="G88" s="61"/>
      <c r="H88" s="61"/>
      <c r="I88" s="161"/>
      <c r="J88" s="61"/>
      <c r="K88" s="61"/>
      <c r="L88" s="59"/>
    </row>
    <row r="89" spans="2:63" s="1" customFormat="1" ht="18" customHeight="1" x14ac:dyDescent="0.3">
      <c r="B89" s="39"/>
      <c r="C89" s="63" t="s">
        <v>23</v>
      </c>
      <c r="D89" s="61"/>
      <c r="E89" s="61"/>
      <c r="F89" s="162" t="str">
        <f>F12</f>
        <v xml:space="preserve"> </v>
      </c>
      <c r="G89" s="61"/>
      <c r="H89" s="61"/>
      <c r="I89" s="163" t="s">
        <v>25</v>
      </c>
      <c r="J89" s="71" t="str">
        <f>IF(J12="","",J12)</f>
        <v>27. 2. 2018</v>
      </c>
      <c r="K89" s="61"/>
      <c r="L89" s="59"/>
    </row>
    <row r="90" spans="2:63" s="1" customFormat="1" ht="6.95" customHeight="1" x14ac:dyDescent="0.3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63" s="1" customFormat="1" ht="15" x14ac:dyDescent="0.3">
      <c r="B91" s="39"/>
      <c r="C91" s="63" t="s">
        <v>27</v>
      </c>
      <c r="D91" s="61"/>
      <c r="E91" s="61"/>
      <c r="F91" s="162" t="str">
        <f>E15</f>
        <v>Město Chrudim</v>
      </c>
      <c r="G91" s="61"/>
      <c r="H91" s="61"/>
      <c r="I91" s="163" t="s">
        <v>33</v>
      </c>
      <c r="J91" s="162" t="str">
        <f>E21</f>
        <v>Atreliér K2</v>
      </c>
      <c r="K91" s="61"/>
      <c r="L91" s="59"/>
    </row>
    <row r="92" spans="2:63" s="1" customFormat="1" ht="14.45" customHeight="1" x14ac:dyDescent="0.3">
      <c r="B92" s="39"/>
      <c r="C92" s="63" t="s">
        <v>31</v>
      </c>
      <c r="D92" s="61"/>
      <c r="E92" s="61"/>
      <c r="F92" s="162" t="str">
        <f>IF(E18="","",E18)</f>
        <v/>
      </c>
      <c r="G92" s="61"/>
      <c r="H92" s="61"/>
      <c r="I92" s="161"/>
      <c r="J92" s="61"/>
      <c r="K92" s="61"/>
      <c r="L92" s="59"/>
    </row>
    <row r="93" spans="2:63" s="1" customFormat="1" ht="10.35" customHeight="1" x14ac:dyDescent="0.3">
      <c r="B93" s="39"/>
      <c r="C93" s="61"/>
      <c r="D93" s="61"/>
      <c r="E93" s="61"/>
      <c r="F93" s="61"/>
      <c r="G93" s="61"/>
      <c r="H93" s="61"/>
      <c r="I93" s="161"/>
      <c r="J93" s="61"/>
      <c r="K93" s="61"/>
      <c r="L93" s="59"/>
    </row>
    <row r="94" spans="2:63" s="9" customFormat="1" ht="29.25" customHeight="1" x14ac:dyDescent="0.3">
      <c r="B94" s="164"/>
      <c r="C94" s="165" t="s">
        <v>117</v>
      </c>
      <c r="D94" s="166" t="s">
        <v>57</v>
      </c>
      <c r="E94" s="166" t="s">
        <v>53</v>
      </c>
      <c r="F94" s="166" t="s">
        <v>118</v>
      </c>
      <c r="G94" s="166" t="s">
        <v>119</v>
      </c>
      <c r="H94" s="166" t="s">
        <v>120</v>
      </c>
      <c r="I94" s="167" t="s">
        <v>121</v>
      </c>
      <c r="J94" s="166" t="s">
        <v>102</v>
      </c>
      <c r="K94" s="168" t="s">
        <v>122</v>
      </c>
      <c r="L94" s="169"/>
      <c r="M94" s="79" t="s">
        <v>123</v>
      </c>
      <c r="N94" s="80" t="s">
        <v>42</v>
      </c>
      <c r="O94" s="80" t="s">
        <v>124</v>
      </c>
      <c r="P94" s="80" t="s">
        <v>125</v>
      </c>
      <c r="Q94" s="80" t="s">
        <v>126</v>
      </c>
      <c r="R94" s="80" t="s">
        <v>127</v>
      </c>
      <c r="S94" s="80" t="s">
        <v>128</v>
      </c>
      <c r="T94" s="81" t="s">
        <v>129</v>
      </c>
    </row>
    <row r="95" spans="2:63" s="1" customFormat="1" ht="29.25" customHeight="1" x14ac:dyDescent="0.35">
      <c r="B95" s="39"/>
      <c r="C95" s="85" t="s">
        <v>103</v>
      </c>
      <c r="D95" s="61"/>
      <c r="E95" s="61"/>
      <c r="F95" s="61"/>
      <c r="G95" s="61"/>
      <c r="H95" s="61"/>
      <c r="I95" s="161"/>
      <c r="J95" s="170">
        <f>BK95</f>
        <v>0</v>
      </c>
      <c r="K95" s="61"/>
      <c r="L95" s="59"/>
      <c r="M95" s="82"/>
      <c r="N95" s="83"/>
      <c r="O95" s="83"/>
      <c r="P95" s="171">
        <f>P96+P100+P102+P104+P118+P120+P123+P125+P128+P130+P132+P137+P139+P142+P144+P148+P150+P152+P156</f>
        <v>0</v>
      </c>
      <c r="Q95" s="83"/>
      <c r="R95" s="171">
        <f>R96+R100+R102+R104+R118+R120+R123+R125+R128+R130+R132+R137+R139+R142+R144+R148+R150+R152+R156</f>
        <v>0</v>
      </c>
      <c r="S95" s="83"/>
      <c r="T95" s="172">
        <f>T96+T100+T102+T104+T118+T120+T123+T125+T128+T130+T132+T137+T139+T142+T144+T148+T150+T152+T156</f>
        <v>0</v>
      </c>
      <c r="AT95" s="22" t="s">
        <v>71</v>
      </c>
      <c r="AU95" s="22" t="s">
        <v>104</v>
      </c>
      <c r="BK95" s="173">
        <f>BK96+BK100+BK102+BK104+BK118+BK120+BK123+BK125+BK128+BK130+BK132+BK137+BK139+BK142+BK144+BK148+BK150+BK152+BK156</f>
        <v>0</v>
      </c>
    </row>
    <row r="96" spans="2:63" s="10" customFormat="1" ht="37.35" customHeight="1" x14ac:dyDescent="0.35">
      <c r="B96" s="174"/>
      <c r="C96" s="175"/>
      <c r="D96" s="176" t="s">
        <v>71</v>
      </c>
      <c r="E96" s="177" t="s">
        <v>439</v>
      </c>
      <c r="F96" s="177" t="s">
        <v>440</v>
      </c>
      <c r="G96" s="175"/>
      <c r="H96" s="175"/>
      <c r="I96" s="178"/>
      <c r="J96" s="179">
        <f>BK96</f>
        <v>0</v>
      </c>
      <c r="K96" s="175"/>
      <c r="L96" s="180"/>
      <c r="M96" s="181"/>
      <c r="N96" s="182"/>
      <c r="O96" s="182"/>
      <c r="P96" s="183">
        <f>SUM(P97:P99)</f>
        <v>0</v>
      </c>
      <c r="Q96" s="182"/>
      <c r="R96" s="183">
        <f>SUM(R97:R99)</f>
        <v>0</v>
      </c>
      <c r="S96" s="182"/>
      <c r="T96" s="184">
        <f>SUM(T97:T99)</f>
        <v>0</v>
      </c>
      <c r="AR96" s="185" t="s">
        <v>79</v>
      </c>
      <c r="AT96" s="186" t="s">
        <v>71</v>
      </c>
      <c r="AU96" s="186" t="s">
        <v>72</v>
      </c>
      <c r="AY96" s="185" t="s">
        <v>132</v>
      </c>
      <c r="BK96" s="187">
        <f>SUM(BK97:BK99)</f>
        <v>0</v>
      </c>
    </row>
    <row r="97" spans="2:65" s="1" customFormat="1" ht="16.5" customHeight="1" x14ac:dyDescent="0.3">
      <c r="B97" s="39"/>
      <c r="C97" s="190" t="s">
        <v>79</v>
      </c>
      <c r="D97" s="190" t="s">
        <v>134</v>
      </c>
      <c r="E97" s="191" t="s">
        <v>441</v>
      </c>
      <c r="F97" s="192" t="s">
        <v>442</v>
      </c>
      <c r="G97" s="193" t="s">
        <v>345</v>
      </c>
      <c r="H97" s="194">
        <v>1</v>
      </c>
      <c r="I97" s="195"/>
      <c r="J97" s="196">
        <f>ROUND(I97*H97,2)</f>
        <v>0</v>
      </c>
      <c r="K97" s="192" t="s">
        <v>21</v>
      </c>
      <c r="L97" s="59"/>
      <c r="M97" s="197" t="s">
        <v>21</v>
      </c>
      <c r="N97" s="198" t="s">
        <v>43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139</v>
      </c>
      <c r="AT97" s="22" t="s">
        <v>134</v>
      </c>
      <c r="AU97" s="22" t="s">
        <v>79</v>
      </c>
      <c r="AY97" s="22" t="s">
        <v>132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139</v>
      </c>
      <c r="BM97" s="22" t="s">
        <v>81</v>
      </c>
    </row>
    <row r="98" spans="2:65" s="1" customFormat="1" ht="16.5" customHeight="1" x14ac:dyDescent="0.3">
      <c r="B98" s="39"/>
      <c r="C98" s="190" t="s">
        <v>81</v>
      </c>
      <c r="D98" s="190" t="s">
        <v>134</v>
      </c>
      <c r="E98" s="191" t="s">
        <v>443</v>
      </c>
      <c r="F98" s="192" t="s">
        <v>444</v>
      </c>
      <c r="G98" s="193" t="s">
        <v>345</v>
      </c>
      <c r="H98" s="194">
        <v>14</v>
      </c>
      <c r="I98" s="195"/>
      <c r="J98" s="196">
        <f>ROUND(I98*H98,2)</f>
        <v>0</v>
      </c>
      <c r="K98" s="192" t="s">
        <v>21</v>
      </c>
      <c r="L98" s="59"/>
      <c r="M98" s="197" t="s">
        <v>21</v>
      </c>
      <c r="N98" s="198" t="s">
        <v>43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139</v>
      </c>
      <c r="AT98" s="22" t="s">
        <v>134</v>
      </c>
      <c r="AU98" s="22" t="s">
        <v>79</v>
      </c>
      <c r="AY98" s="22" t="s">
        <v>132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79</v>
      </c>
      <c r="BK98" s="201">
        <f>ROUND(I98*H98,2)</f>
        <v>0</v>
      </c>
      <c r="BL98" s="22" t="s">
        <v>139</v>
      </c>
      <c r="BM98" s="22" t="s">
        <v>139</v>
      </c>
    </row>
    <row r="99" spans="2:65" s="1" customFormat="1" ht="16.5" customHeight="1" x14ac:dyDescent="0.3">
      <c r="B99" s="39"/>
      <c r="C99" s="190" t="s">
        <v>149</v>
      </c>
      <c r="D99" s="190" t="s">
        <v>134</v>
      </c>
      <c r="E99" s="191" t="s">
        <v>445</v>
      </c>
      <c r="F99" s="192" t="s">
        <v>446</v>
      </c>
      <c r="G99" s="193" t="s">
        <v>345</v>
      </c>
      <c r="H99" s="194">
        <v>1</v>
      </c>
      <c r="I99" s="195"/>
      <c r="J99" s="196">
        <f>ROUND(I99*H99,2)</f>
        <v>0</v>
      </c>
      <c r="K99" s="192" t="s">
        <v>21</v>
      </c>
      <c r="L99" s="59"/>
      <c r="M99" s="197" t="s">
        <v>21</v>
      </c>
      <c r="N99" s="198" t="s">
        <v>43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139</v>
      </c>
      <c r="AT99" s="22" t="s">
        <v>134</v>
      </c>
      <c r="AU99" s="22" t="s">
        <v>79</v>
      </c>
      <c r="AY99" s="22" t="s">
        <v>132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79</v>
      </c>
      <c r="BK99" s="201">
        <f>ROUND(I99*H99,2)</f>
        <v>0</v>
      </c>
      <c r="BL99" s="22" t="s">
        <v>139</v>
      </c>
      <c r="BM99" s="22" t="s">
        <v>162</v>
      </c>
    </row>
    <row r="100" spans="2:65" s="10" customFormat="1" ht="37.35" customHeight="1" x14ac:dyDescent="0.35">
      <c r="B100" s="174"/>
      <c r="C100" s="175"/>
      <c r="D100" s="176" t="s">
        <v>71</v>
      </c>
      <c r="E100" s="177" t="s">
        <v>447</v>
      </c>
      <c r="F100" s="177" t="s">
        <v>448</v>
      </c>
      <c r="G100" s="175"/>
      <c r="H100" s="175"/>
      <c r="I100" s="178"/>
      <c r="J100" s="179">
        <f>BK100</f>
        <v>0</v>
      </c>
      <c r="K100" s="175"/>
      <c r="L100" s="180"/>
      <c r="M100" s="181"/>
      <c r="N100" s="182"/>
      <c r="O100" s="182"/>
      <c r="P100" s="183">
        <f>P101</f>
        <v>0</v>
      </c>
      <c r="Q100" s="182"/>
      <c r="R100" s="183">
        <f>R101</f>
        <v>0</v>
      </c>
      <c r="S100" s="182"/>
      <c r="T100" s="184">
        <f>T101</f>
        <v>0</v>
      </c>
      <c r="AR100" s="185" t="s">
        <v>79</v>
      </c>
      <c r="AT100" s="186" t="s">
        <v>71</v>
      </c>
      <c r="AU100" s="186" t="s">
        <v>72</v>
      </c>
      <c r="AY100" s="185" t="s">
        <v>132</v>
      </c>
      <c r="BK100" s="187">
        <f>BK101</f>
        <v>0</v>
      </c>
    </row>
    <row r="101" spans="2:65" s="1" customFormat="1" ht="25.5" customHeight="1" x14ac:dyDescent="0.3">
      <c r="B101" s="39"/>
      <c r="C101" s="190" t="s">
        <v>139</v>
      </c>
      <c r="D101" s="190" t="s">
        <v>134</v>
      </c>
      <c r="E101" s="191" t="s">
        <v>449</v>
      </c>
      <c r="F101" s="192" t="s">
        <v>450</v>
      </c>
      <c r="G101" s="193" t="s">
        <v>345</v>
      </c>
      <c r="H101" s="194">
        <v>5</v>
      </c>
      <c r="I101" s="195"/>
      <c r="J101" s="196">
        <f>ROUND(I101*H101,2)</f>
        <v>0</v>
      </c>
      <c r="K101" s="192" t="s">
        <v>21</v>
      </c>
      <c r="L101" s="59"/>
      <c r="M101" s="197" t="s">
        <v>21</v>
      </c>
      <c r="N101" s="198" t="s">
        <v>43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139</v>
      </c>
      <c r="AT101" s="22" t="s">
        <v>134</v>
      </c>
      <c r="AU101" s="22" t="s">
        <v>79</v>
      </c>
      <c r="AY101" s="22" t="s">
        <v>132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79</v>
      </c>
      <c r="BK101" s="201">
        <f>ROUND(I101*H101,2)</f>
        <v>0</v>
      </c>
      <c r="BL101" s="22" t="s">
        <v>139</v>
      </c>
      <c r="BM101" s="22" t="s">
        <v>171</v>
      </c>
    </row>
    <row r="102" spans="2:65" s="10" customFormat="1" ht="37.35" customHeight="1" x14ac:dyDescent="0.35">
      <c r="B102" s="174"/>
      <c r="C102" s="175"/>
      <c r="D102" s="176" t="s">
        <v>71</v>
      </c>
      <c r="E102" s="177" t="s">
        <v>451</v>
      </c>
      <c r="F102" s="177" t="s">
        <v>452</v>
      </c>
      <c r="G102" s="175"/>
      <c r="H102" s="175"/>
      <c r="I102" s="178"/>
      <c r="J102" s="179">
        <f>BK102</f>
        <v>0</v>
      </c>
      <c r="K102" s="175"/>
      <c r="L102" s="180"/>
      <c r="M102" s="181"/>
      <c r="N102" s="182"/>
      <c r="O102" s="182"/>
      <c r="P102" s="183">
        <f>P103</f>
        <v>0</v>
      </c>
      <c r="Q102" s="182"/>
      <c r="R102" s="183">
        <f>R103</f>
        <v>0</v>
      </c>
      <c r="S102" s="182"/>
      <c r="T102" s="184">
        <f>T103</f>
        <v>0</v>
      </c>
      <c r="AR102" s="185" t="s">
        <v>79</v>
      </c>
      <c r="AT102" s="186" t="s">
        <v>71</v>
      </c>
      <c r="AU102" s="186" t="s">
        <v>72</v>
      </c>
      <c r="AY102" s="185" t="s">
        <v>132</v>
      </c>
      <c r="BK102" s="187">
        <f>BK103</f>
        <v>0</v>
      </c>
    </row>
    <row r="103" spans="2:65" s="1" customFormat="1" ht="16.5" customHeight="1" x14ac:dyDescent="0.3">
      <c r="B103" s="39"/>
      <c r="C103" s="190" t="s">
        <v>158</v>
      </c>
      <c r="D103" s="190" t="s">
        <v>134</v>
      </c>
      <c r="E103" s="191" t="s">
        <v>453</v>
      </c>
      <c r="F103" s="192" t="s">
        <v>454</v>
      </c>
      <c r="G103" s="193" t="s">
        <v>345</v>
      </c>
      <c r="H103" s="194">
        <v>1</v>
      </c>
      <c r="I103" s="195"/>
      <c r="J103" s="196">
        <f>ROUND(I103*H103,2)</f>
        <v>0</v>
      </c>
      <c r="K103" s="192" t="s">
        <v>21</v>
      </c>
      <c r="L103" s="59"/>
      <c r="M103" s="197" t="s">
        <v>21</v>
      </c>
      <c r="N103" s="198" t="s">
        <v>43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139</v>
      </c>
      <c r="AT103" s="22" t="s">
        <v>134</v>
      </c>
      <c r="AU103" s="22" t="s">
        <v>79</v>
      </c>
      <c r="AY103" s="22" t="s">
        <v>132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79</v>
      </c>
      <c r="BK103" s="201">
        <f>ROUND(I103*H103,2)</f>
        <v>0</v>
      </c>
      <c r="BL103" s="22" t="s">
        <v>139</v>
      </c>
      <c r="BM103" s="22" t="s">
        <v>180</v>
      </c>
    </row>
    <row r="104" spans="2:65" s="10" customFormat="1" ht="37.35" customHeight="1" x14ac:dyDescent="0.35">
      <c r="B104" s="174"/>
      <c r="C104" s="175"/>
      <c r="D104" s="176" t="s">
        <v>71</v>
      </c>
      <c r="E104" s="177" t="s">
        <v>455</v>
      </c>
      <c r="F104" s="177" t="s">
        <v>456</v>
      </c>
      <c r="G104" s="175"/>
      <c r="H104" s="175"/>
      <c r="I104" s="178"/>
      <c r="J104" s="179">
        <f>BK104</f>
        <v>0</v>
      </c>
      <c r="K104" s="175"/>
      <c r="L104" s="180"/>
      <c r="M104" s="181"/>
      <c r="N104" s="182"/>
      <c r="O104" s="182"/>
      <c r="P104" s="183">
        <f>SUM(P105:P117)</f>
        <v>0</v>
      </c>
      <c r="Q104" s="182"/>
      <c r="R104" s="183">
        <f>SUM(R105:R117)</f>
        <v>0</v>
      </c>
      <c r="S104" s="182"/>
      <c r="T104" s="184">
        <f>SUM(T105:T117)</f>
        <v>0</v>
      </c>
      <c r="AR104" s="185" t="s">
        <v>79</v>
      </c>
      <c r="AT104" s="186" t="s">
        <v>71</v>
      </c>
      <c r="AU104" s="186" t="s">
        <v>72</v>
      </c>
      <c r="AY104" s="185" t="s">
        <v>132</v>
      </c>
      <c r="BK104" s="187">
        <f>SUM(BK105:BK117)</f>
        <v>0</v>
      </c>
    </row>
    <row r="105" spans="2:65" s="1" customFormat="1" ht="16.5" customHeight="1" x14ac:dyDescent="0.3">
      <c r="B105" s="39"/>
      <c r="C105" s="190" t="s">
        <v>162</v>
      </c>
      <c r="D105" s="190" t="s">
        <v>134</v>
      </c>
      <c r="E105" s="191" t="s">
        <v>457</v>
      </c>
      <c r="F105" s="192" t="s">
        <v>458</v>
      </c>
      <c r="G105" s="193" t="s">
        <v>345</v>
      </c>
      <c r="H105" s="194">
        <v>8</v>
      </c>
      <c r="I105" s="195"/>
      <c r="J105" s="196">
        <f t="shared" ref="J105:J117" si="0">ROUND(I105*H105,2)</f>
        <v>0</v>
      </c>
      <c r="K105" s="192" t="s">
        <v>21</v>
      </c>
      <c r="L105" s="59"/>
      <c r="M105" s="197" t="s">
        <v>21</v>
      </c>
      <c r="N105" s="198" t="s">
        <v>43</v>
      </c>
      <c r="O105" s="40"/>
      <c r="P105" s="199">
        <f t="shared" ref="P105:P117" si="1">O105*H105</f>
        <v>0</v>
      </c>
      <c r="Q105" s="199">
        <v>0</v>
      </c>
      <c r="R105" s="199">
        <f t="shared" ref="R105:R117" si="2">Q105*H105</f>
        <v>0</v>
      </c>
      <c r="S105" s="199">
        <v>0</v>
      </c>
      <c r="T105" s="200">
        <f t="shared" ref="T105:T117" si="3">S105*H105</f>
        <v>0</v>
      </c>
      <c r="AR105" s="22" t="s">
        <v>139</v>
      </c>
      <c r="AT105" s="22" t="s">
        <v>134</v>
      </c>
      <c r="AU105" s="22" t="s">
        <v>79</v>
      </c>
      <c r="AY105" s="22" t="s">
        <v>132</v>
      </c>
      <c r="BE105" s="201">
        <f t="shared" ref="BE105:BE117" si="4">IF(N105="základní",J105,0)</f>
        <v>0</v>
      </c>
      <c r="BF105" s="201">
        <f t="shared" ref="BF105:BF117" si="5">IF(N105="snížená",J105,0)</f>
        <v>0</v>
      </c>
      <c r="BG105" s="201">
        <f t="shared" ref="BG105:BG117" si="6">IF(N105="zákl. přenesená",J105,0)</f>
        <v>0</v>
      </c>
      <c r="BH105" s="201">
        <f t="shared" ref="BH105:BH117" si="7">IF(N105="sníž. přenesená",J105,0)</f>
        <v>0</v>
      </c>
      <c r="BI105" s="201">
        <f t="shared" ref="BI105:BI117" si="8">IF(N105="nulová",J105,0)</f>
        <v>0</v>
      </c>
      <c r="BJ105" s="22" t="s">
        <v>79</v>
      </c>
      <c r="BK105" s="201">
        <f t="shared" ref="BK105:BK117" si="9">ROUND(I105*H105,2)</f>
        <v>0</v>
      </c>
      <c r="BL105" s="22" t="s">
        <v>139</v>
      </c>
      <c r="BM105" s="22" t="s">
        <v>191</v>
      </c>
    </row>
    <row r="106" spans="2:65" s="1" customFormat="1" ht="16.5" customHeight="1" x14ac:dyDescent="0.3">
      <c r="B106" s="39"/>
      <c r="C106" s="190" t="s">
        <v>166</v>
      </c>
      <c r="D106" s="190" t="s">
        <v>134</v>
      </c>
      <c r="E106" s="191" t="s">
        <v>459</v>
      </c>
      <c r="F106" s="192" t="s">
        <v>460</v>
      </c>
      <c r="G106" s="193" t="s">
        <v>345</v>
      </c>
      <c r="H106" s="194">
        <v>4</v>
      </c>
      <c r="I106" s="195"/>
      <c r="J106" s="196">
        <f t="shared" si="0"/>
        <v>0</v>
      </c>
      <c r="K106" s="192" t="s">
        <v>21</v>
      </c>
      <c r="L106" s="59"/>
      <c r="M106" s="197" t="s">
        <v>21</v>
      </c>
      <c r="N106" s="198" t="s">
        <v>43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139</v>
      </c>
      <c r="AT106" s="22" t="s">
        <v>134</v>
      </c>
      <c r="AU106" s="22" t="s">
        <v>79</v>
      </c>
      <c r="AY106" s="22" t="s">
        <v>132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79</v>
      </c>
      <c r="BK106" s="201">
        <f t="shared" si="9"/>
        <v>0</v>
      </c>
      <c r="BL106" s="22" t="s">
        <v>139</v>
      </c>
      <c r="BM106" s="22" t="s">
        <v>203</v>
      </c>
    </row>
    <row r="107" spans="2:65" s="1" customFormat="1" ht="16.5" customHeight="1" x14ac:dyDescent="0.3">
      <c r="B107" s="39"/>
      <c r="C107" s="190" t="s">
        <v>171</v>
      </c>
      <c r="D107" s="190" t="s">
        <v>134</v>
      </c>
      <c r="E107" s="191" t="s">
        <v>461</v>
      </c>
      <c r="F107" s="192" t="s">
        <v>462</v>
      </c>
      <c r="G107" s="193" t="s">
        <v>345</v>
      </c>
      <c r="H107" s="194">
        <v>1</v>
      </c>
      <c r="I107" s="195"/>
      <c r="J107" s="196">
        <f t="shared" si="0"/>
        <v>0</v>
      </c>
      <c r="K107" s="192" t="s">
        <v>21</v>
      </c>
      <c r="L107" s="59"/>
      <c r="M107" s="197" t="s">
        <v>21</v>
      </c>
      <c r="N107" s="198" t="s">
        <v>43</v>
      </c>
      <c r="O107" s="40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2" t="s">
        <v>139</v>
      </c>
      <c r="AT107" s="22" t="s">
        <v>134</v>
      </c>
      <c r="AU107" s="22" t="s">
        <v>79</v>
      </c>
      <c r="AY107" s="22" t="s">
        <v>132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79</v>
      </c>
      <c r="BK107" s="201">
        <f t="shared" si="9"/>
        <v>0</v>
      </c>
      <c r="BL107" s="22" t="s">
        <v>139</v>
      </c>
      <c r="BM107" s="22" t="s">
        <v>212</v>
      </c>
    </row>
    <row r="108" spans="2:65" s="1" customFormat="1" ht="16.5" customHeight="1" x14ac:dyDescent="0.3">
      <c r="B108" s="39"/>
      <c r="C108" s="190" t="s">
        <v>176</v>
      </c>
      <c r="D108" s="190" t="s">
        <v>134</v>
      </c>
      <c r="E108" s="191" t="s">
        <v>463</v>
      </c>
      <c r="F108" s="192" t="s">
        <v>464</v>
      </c>
      <c r="G108" s="193" t="s">
        <v>345</v>
      </c>
      <c r="H108" s="194">
        <v>1</v>
      </c>
      <c r="I108" s="195"/>
      <c r="J108" s="196">
        <f t="shared" si="0"/>
        <v>0</v>
      </c>
      <c r="K108" s="192" t="s">
        <v>21</v>
      </c>
      <c r="L108" s="59"/>
      <c r="M108" s="197" t="s">
        <v>21</v>
      </c>
      <c r="N108" s="198" t="s">
        <v>43</v>
      </c>
      <c r="O108" s="40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2" t="s">
        <v>139</v>
      </c>
      <c r="AT108" s="22" t="s">
        <v>134</v>
      </c>
      <c r="AU108" s="22" t="s">
        <v>79</v>
      </c>
      <c r="AY108" s="22" t="s">
        <v>132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79</v>
      </c>
      <c r="BK108" s="201">
        <f t="shared" si="9"/>
        <v>0</v>
      </c>
      <c r="BL108" s="22" t="s">
        <v>139</v>
      </c>
      <c r="BM108" s="22" t="s">
        <v>223</v>
      </c>
    </row>
    <row r="109" spans="2:65" s="1" customFormat="1" ht="16.5" customHeight="1" x14ac:dyDescent="0.3">
      <c r="B109" s="39"/>
      <c r="C109" s="190" t="s">
        <v>180</v>
      </c>
      <c r="D109" s="190" t="s">
        <v>134</v>
      </c>
      <c r="E109" s="191" t="s">
        <v>465</v>
      </c>
      <c r="F109" s="192" t="s">
        <v>466</v>
      </c>
      <c r="G109" s="193" t="s">
        <v>345</v>
      </c>
      <c r="H109" s="194">
        <v>3</v>
      </c>
      <c r="I109" s="195"/>
      <c r="J109" s="196">
        <f t="shared" si="0"/>
        <v>0</v>
      </c>
      <c r="K109" s="192" t="s">
        <v>21</v>
      </c>
      <c r="L109" s="59"/>
      <c r="M109" s="197" t="s">
        <v>21</v>
      </c>
      <c r="N109" s="198" t="s">
        <v>43</v>
      </c>
      <c r="O109" s="40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2" t="s">
        <v>139</v>
      </c>
      <c r="AT109" s="22" t="s">
        <v>134</v>
      </c>
      <c r="AU109" s="22" t="s">
        <v>79</v>
      </c>
      <c r="AY109" s="22" t="s">
        <v>132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79</v>
      </c>
      <c r="BK109" s="201">
        <f t="shared" si="9"/>
        <v>0</v>
      </c>
      <c r="BL109" s="22" t="s">
        <v>139</v>
      </c>
      <c r="BM109" s="22" t="s">
        <v>233</v>
      </c>
    </row>
    <row r="110" spans="2:65" s="1" customFormat="1" ht="16.5" customHeight="1" x14ac:dyDescent="0.3">
      <c r="B110" s="39"/>
      <c r="C110" s="190" t="s">
        <v>186</v>
      </c>
      <c r="D110" s="190" t="s">
        <v>134</v>
      </c>
      <c r="E110" s="191" t="s">
        <v>467</v>
      </c>
      <c r="F110" s="192" t="s">
        <v>468</v>
      </c>
      <c r="G110" s="193" t="s">
        <v>345</v>
      </c>
      <c r="H110" s="194">
        <v>2</v>
      </c>
      <c r="I110" s="195"/>
      <c r="J110" s="196">
        <f t="shared" si="0"/>
        <v>0</v>
      </c>
      <c r="K110" s="192" t="s">
        <v>21</v>
      </c>
      <c r="L110" s="59"/>
      <c r="M110" s="197" t="s">
        <v>21</v>
      </c>
      <c r="N110" s="198" t="s">
        <v>43</v>
      </c>
      <c r="O110" s="40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AR110" s="22" t="s">
        <v>139</v>
      </c>
      <c r="AT110" s="22" t="s">
        <v>134</v>
      </c>
      <c r="AU110" s="22" t="s">
        <v>79</v>
      </c>
      <c r="AY110" s="22" t="s">
        <v>132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79</v>
      </c>
      <c r="BK110" s="201">
        <f t="shared" si="9"/>
        <v>0</v>
      </c>
      <c r="BL110" s="22" t="s">
        <v>139</v>
      </c>
      <c r="BM110" s="22" t="s">
        <v>241</v>
      </c>
    </row>
    <row r="111" spans="2:65" s="1" customFormat="1" ht="16.5" customHeight="1" x14ac:dyDescent="0.3">
      <c r="B111" s="39"/>
      <c r="C111" s="190" t="s">
        <v>191</v>
      </c>
      <c r="D111" s="190" t="s">
        <v>134</v>
      </c>
      <c r="E111" s="191" t="s">
        <v>469</v>
      </c>
      <c r="F111" s="192" t="s">
        <v>470</v>
      </c>
      <c r="G111" s="193" t="s">
        <v>471</v>
      </c>
      <c r="H111" s="194">
        <v>1</v>
      </c>
      <c r="I111" s="195"/>
      <c r="J111" s="196">
        <f t="shared" si="0"/>
        <v>0</v>
      </c>
      <c r="K111" s="192" t="s">
        <v>21</v>
      </c>
      <c r="L111" s="59"/>
      <c r="M111" s="197" t="s">
        <v>21</v>
      </c>
      <c r="N111" s="198" t="s">
        <v>43</v>
      </c>
      <c r="O111" s="40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22" t="s">
        <v>139</v>
      </c>
      <c r="AT111" s="22" t="s">
        <v>134</v>
      </c>
      <c r="AU111" s="22" t="s">
        <v>79</v>
      </c>
      <c r="AY111" s="22" t="s">
        <v>132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79</v>
      </c>
      <c r="BK111" s="201">
        <f t="shared" si="9"/>
        <v>0</v>
      </c>
      <c r="BL111" s="22" t="s">
        <v>139</v>
      </c>
      <c r="BM111" s="22" t="s">
        <v>251</v>
      </c>
    </row>
    <row r="112" spans="2:65" s="1" customFormat="1" ht="16.5" customHeight="1" x14ac:dyDescent="0.3">
      <c r="B112" s="39"/>
      <c r="C112" s="190" t="s">
        <v>196</v>
      </c>
      <c r="D112" s="190" t="s">
        <v>134</v>
      </c>
      <c r="E112" s="191" t="s">
        <v>472</v>
      </c>
      <c r="F112" s="192" t="s">
        <v>473</v>
      </c>
      <c r="G112" s="193" t="s">
        <v>471</v>
      </c>
      <c r="H112" s="194">
        <v>3</v>
      </c>
      <c r="I112" s="195"/>
      <c r="J112" s="196">
        <f t="shared" si="0"/>
        <v>0</v>
      </c>
      <c r="K112" s="192" t="s">
        <v>21</v>
      </c>
      <c r="L112" s="59"/>
      <c r="M112" s="197" t="s">
        <v>21</v>
      </c>
      <c r="N112" s="198" t="s">
        <v>43</v>
      </c>
      <c r="O112" s="40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AR112" s="22" t="s">
        <v>139</v>
      </c>
      <c r="AT112" s="22" t="s">
        <v>134</v>
      </c>
      <c r="AU112" s="22" t="s">
        <v>79</v>
      </c>
      <c r="AY112" s="22" t="s">
        <v>132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79</v>
      </c>
      <c r="BK112" s="201">
        <f t="shared" si="9"/>
        <v>0</v>
      </c>
      <c r="BL112" s="22" t="s">
        <v>139</v>
      </c>
      <c r="BM112" s="22" t="s">
        <v>261</v>
      </c>
    </row>
    <row r="113" spans="2:65" s="1" customFormat="1" ht="16.5" customHeight="1" x14ac:dyDescent="0.3">
      <c r="B113" s="39"/>
      <c r="C113" s="190" t="s">
        <v>203</v>
      </c>
      <c r="D113" s="190" t="s">
        <v>134</v>
      </c>
      <c r="E113" s="191" t="s">
        <v>474</v>
      </c>
      <c r="F113" s="192" t="s">
        <v>475</v>
      </c>
      <c r="G113" s="193" t="s">
        <v>345</v>
      </c>
      <c r="H113" s="194">
        <v>1</v>
      </c>
      <c r="I113" s="195"/>
      <c r="J113" s="196">
        <f t="shared" si="0"/>
        <v>0</v>
      </c>
      <c r="K113" s="192" t="s">
        <v>21</v>
      </c>
      <c r="L113" s="59"/>
      <c r="M113" s="197" t="s">
        <v>21</v>
      </c>
      <c r="N113" s="198" t="s">
        <v>43</v>
      </c>
      <c r="O113" s="40"/>
      <c r="P113" s="199">
        <f t="shared" si="1"/>
        <v>0</v>
      </c>
      <c r="Q113" s="199">
        <v>0</v>
      </c>
      <c r="R113" s="199">
        <f t="shared" si="2"/>
        <v>0</v>
      </c>
      <c r="S113" s="199">
        <v>0</v>
      </c>
      <c r="T113" s="200">
        <f t="shared" si="3"/>
        <v>0</v>
      </c>
      <c r="AR113" s="22" t="s">
        <v>139</v>
      </c>
      <c r="AT113" s="22" t="s">
        <v>134</v>
      </c>
      <c r="AU113" s="22" t="s">
        <v>79</v>
      </c>
      <c r="AY113" s="22" t="s">
        <v>132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79</v>
      </c>
      <c r="BK113" s="201">
        <f t="shared" si="9"/>
        <v>0</v>
      </c>
      <c r="BL113" s="22" t="s">
        <v>139</v>
      </c>
      <c r="BM113" s="22" t="s">
        <v>271</v>
      </c>
    </row>
    <row r="114" spans="2:65" s="1" customFormat="1" ht="16.5" customHeight="1" x14ac:dyDescent="0.3">
      <c r="B114" s="39"/>
      <c r="C114" s="190" t="s">
        <v>10</v>
      </c>
      <c r="D114" s="190" t="s">
        <v>134</v>
      </c>
      <c r="E114" s="191" t="s">
        <v>476</v>
      </c>
      <c r="F114" s="192" t="s">
        <v>477</v>
      </c>
      <c r="G114" s="193" t="s">
        <v>471</v>
      </c>
      <c r="H114" s="194">
        <v>1</v>
      </c>
      <c r="I114" s="195"/>
      <c r="J114" s="196">
        <f t="shared" si="0"/>
        <v>0</v>
      </c>
      <c r="K114" s="192" t="s">
        <v>21</v>
      </c>
      <c r="L114" s="59"/>
      <c r="M114" s="197" t="s">
        <v>21</v>
      </c>
      <c r="N114" s="198" t="s">
        <v>43</v>
      </c>
      <c r="O114" s="40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2" t="s">
        <v>139</v>
      </c>
      <c r="AT114" s="22" t="s">
        <v>134</v>
      </c>
      <c r="AU114" s="22" t="s">
        <v>79</v>
      </c>
      <c r="AY114" s="22" t="s">
        <v>132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79</v>
      </c>
      <c r="BK114" s="201">
        <f t="shared" si="9"/>
        <v>0</v>
      </c>
      <c r="BL114" s="22" t="s">
        <v>139</v>
      </c>
      <c r="BM114" s="22" t="s">
        <v>282</v>
      </c>
    </row>
    <row r="115" spans="2:65" s="1" customFormat="1" ht="16.5" customHeight="1" x14ac:dyDescent="0.3">
      <c r="B115" s="39"/>
      <c r="C115" s="190" t="s">
        <v>212</v>
      </c>
      <c r="D115" s="190" t="s">
        <v>134</v>
      </c>
      <c r="E115" s="191" t="s">
        <v>478</v>
      </c>
      <c r="F115" s="192" t="s">
        <v>479</v>
      </c>
      <c r="G115" s="193" t="s">
        <v>345</v>
      </c>
      <c r="H115" s="194">
        <v>2</v>
      </c>
      <c r="I115" s="195"/>
      <c r="J115" s="196">
        <f t="shared" si="0"/>
        <v>0</v>
      </c>
      <c r="K115" s="192" t="s">
        <v>21</v>
      </c>
      <c r="L115" s="59"/>
      <c r="M115" s="197" t="s">
        <v>21</v>
      </c>
      <c r="N115" s="198" t="s">
        <v>43</v>
      </c>
      <c r="O115" s="40"/>
      <c r="P115" s="199">
        <f t="shared" si="1"/>
        <v>0</v>
      </c>
      <c r="Q115" s="199">
        <v>0</v>
      </c>
      <c r="R115" s="199">
        <f t="shared" si="2"/>
        <v>0</v>
      </c>
      <c r="S115" s="199">
        <v>0</v>
      </c>
      <c r="T115" s="200">
        <f t="shared" si="3"/>
        <v>0</v>
      </c>
      <c r="AR115" s="22" t="s">
        <v>139</v>
      </c>
      <c r="AT115" s="22" t="s">
        <v>134</v>
      </c>
      <c r="AU115" s="22" t="s">
        <v>79</v>
      </c>
      <c r="AY115" s="22" t="s">
        <v>132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79</v>
      </c>
      <c r="BK115" s="201">
        <f t="shared" si="9"/>
        <v>0</v>
      </c>
      <c r="BL115" s="22" t="s">
        <v>139</v>
      </c>
      <c r="BM115" s="22" t="s">
        <v>291</v>
      </c>
    </row>
    <row r="116" spans="2:65" s="1" customFormat="1" ht="16.5" customHeight="1" x14ac:dyDescent="0.3">
      <c r="B116" s="39"/>
      <c r="C116" s="190" t="s">
        <v>218</v>
      </c>
      <c r="D116" s="190" t="s">
        <v>134</v>
      </c>
      <c r="E116" s="191" t="s">
        <v>480</v>
      </c>
      <c r="F116" s="192" t="s">
        <v>481</v>
      </c>
      <c r="G116" s="193" t="s">
        <v>345</v>
      </c>
      <c r="H116" s="194">
        <v>1</v>
      </c>
      <c r="I116" s="195"/>
      <c r="J116" s="196">
        <f t="shared" si="0"/>
        <v>0</v>
      </c>
      <c r="K116" s="192" t="s">
        <v>21</v>
      </c>
      <c r="L116" s="59"/>
      <c r="M116" s="197" t="s">
        <v>21</v>
      </c>
      <c r="N116" s="198" t="s">
        <v>43</v>
      </c>
      <c r="O116" s="40"/>
      <c r="P116" s="199">
        <f t="shared" si="1"/>
        <v>0</v>
      </c>
      <c r="Q116" s="199">
        <v>0</v>
      </c>
      <c r="R116" s="199">
        <f t="shared" si="2"/>
        <v>0</v>
      </c>
      <c r="S116" s="199">
        <v>0</v>
      </c>
      <c r="T116" s="200">
        <f t="shared" si="3"/>
        <v>0</v>
      </c>
      <c r="AR116" s="22" t="s">
        <v>139</v>
      </c>
      <c r="AT116" s="22" t="s">
        <v>134</v>
      </c>
      <c r="AU116" s="22" t="s">
        <v>79</v>
      </c>
      <c r="AY116" s="22" t="s">
        <v>132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79</v>
      </c>
      <c r="BK116" s="201">
        <f t="shared" si="9"/>
        <v>0</v>
      </c>
      <c r="BL116" s="22" t="s">
        <v>139</v>
      </c>
      <c r="BM116" s="22" t="s">
        <v>303</v>
      </c>
    </row>
    <row r="117" spans="2:65" s="1" customFormat="1" ht="16.5" customHeight="1" x14ac:dyDescent="0.3">
      <c r="B117" s="39"/>
      <c r="C117" s="190" t="s">
        <v>223</v>
      </c>
      <c r="D117" s="190" t="s">
        <v>134</v>
      </c>
      <c r="E117" s="191" t="s">
        <v>482</v>
      </c>
      <c r="F117" s="192" t="s">
        <v>483</v>
      </c>
      <c r="G117" s="193" t="s">
        <v>471</v>
      </c>
      <c r="H117" s="194">
        <v>1</v>
      </c>
      <c r="I117" s="195"/>
      <c r="J117" s="196">
        <f t="shared" si="0"/>
        <v>0</v>
      </c>
      <c r="K117" s="192" t="s">
        <v>21</v>
      </c>
      <c r="L117" s="59"/>
      <c r="M117" s="197" t="s">
        <v>21</v>
      </c>
      <c r="N117" s="198" t="s">
        <v>43</v>
      </c>
      <c r="O117" s="40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2" t="s">
        <v>139</v>
      </c>
      <c r="AT117" s="22" t="s">
        <v>134</v>
      </c>
      <c r="AU117" s="22" t="s">
        <v>79</v>
      </c>
      <c r="AY117" s="22" t="s">
        <v>132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79</v>
      </c>
      <c r="BK117" s="201">
        <f t="shared" si="9"/>
        <v>0</v>
      </c>
      <c r="BL117" s="22" t="s">
        <v>139</v>
      </c>
      <c r="BM117" s="22" t="s">
        <v>312</v>
      </c>
    </row>
    <row r="118" spans="2:65" s="10" customFormat="1" ht="37.35" customHeight="1" x14ac:dyDescent="0.35">
      <c r="B118" s="174"/>
      <c r="C118" s="175"/>
      <c r="D118" s="176" t="s">
        <v>71</v>
      </c>
      <c r="E118" s="177" t="s">
        <v>484</v>
      </c>
      <c r="F118" s="177" t="s">
        <v>485</v>
      </c>
      <c r="G118" s="175"/>
      <c r="H118" s="175"/>
      <c r="I118" s="178"/>
      <c r="J118" s="179">
        <f>BK118</f>
        <v>0</v>
      </c>
      <c r="K118" s="175"/>
      <c r="L118" s="180"/>
      <c r="M118" s="181"/>
      <c r="N118" s="182"/>
      <c r="O118" s="182"/>
      <c r="P118" s="183">
        <f>P119</f>
        <v>0</v>
      </c>
      <c r="Q118" s="182"/>
      <c r="R118" s="183">
        <f>R119</f>
        <v>0</v>
      </c>
      <c r="S118" s="182"/>
      <c r="T118" s="184">
        <f>T119</f>
        <v>0</v>
      </c>
      <c r="AR118" s="185" t="s">
        <v>79</v>
      </c>
      <c r="AT118" s="186" t="s">
        <v>71</v>
      </c>
      <c r="AU118" s="186" t="s">
        <v>72</v>
      </c>
      <c r="AY118" s="185" t="s">
        <v>132</v>
      </c>
      <c r="BK118" s="187">
        <f>BK119</f>
        <v>0</v>
      </c>
    </row>
    <row r="119" spans="2:65" s="1" customFormat="1" ht="25.5" customHeight="1" x14ac:dyDescent="0.3">
      <c r="B119" s="39"/>
      <c r="C119" s="190" t="s">
        <v>228</v>
      </c>
      <c r="D119" s="190" t="s">
        <v>134</v>
      </c>
      <c r="E119" s="191" t="s">
        <v>486</v>
      </c>
      <c r="F119" s="192" t="s">
        <v>487</v>
      </c>
      <c r="G119" s="193" t="s">
        <v>345</v>
      </c>
      <c r="H119" s="194">
        <v>5</v>
      </c>
      <c r="I119" s="195"/>
      <c r="J119" s="196">
        <f>ROUND(I119*H119,2)</f>
        <v>0</v>
      </c>
      <c r="K119" s="192" t="s">
        <v>21</v>
      </c>
      <c r="L119" s="59"/>
      <c r="M119" s="197" t="s">
        <v>21</v>
      </c>
      <c r="N119" s="198" t="s">
        <v>43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139</v>
      </c>
      <c r="AT119" s="22" t="s">
        <v>134</v>
      </c>
      <c r="AU119" s="22" t="s">
        <v>79</v>
      </c>
      <c r="AY119" s="22" t="s">
        <v>132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79</v>
      </c>
      <c r="BK119" s="201">
        <f>ROUND(I119*H119,2)</f>
        <v>0</v>
      </c>
      <c r="BL119" s="22" t="s">
        <v>139</v>
      </c>
      <c r="BM119" s="22" t="s">
        <v>322</v>
      </c>
    </row>
    <row r="120" spans="2:65" s="10" customFormat="1" ht="37.35" customHeight="1" x14ac:dyDescent="0.35">
      <c r="B120" s="174"/>
      <c r="C120" s="175"/>
      <c r="D120" s="176" t="s">
        <v>71</v>
      </c>
      <c r="E120" s="177" t="s">
        <v>488</v>
      </c>
      <c r="F120" s="177" t="s">
        <v>489</v>
      </c>
      <c r="G120" s="175"/>
      <c r="H120" s="175"/>
      <c r="I120" s="178"/>
      <c r="J120" s="179">
        <f>BK120</f>
        <v>0</v>
      </c>
      <c r="K120" s="175"/>
      <c r="L120" s="180"/>
      <c r="M120" s="181"/>
      <c r="N120" s="182"/>
      <c r="O120" s="182"/>
      <c r="P120" s="183">
        <f>SUM(P121:P122)</f>
        <v>0</v>
      </c>
      <c r="Q120" s="182"/>
      <c r="R120" s="183">
        <f>SUM(R121:R122)</f>
        <v>0</v>
      </c>
      <c r="S120" s="182"/>
      <c r="T120" s="184">
        <f>SUM(T121:T122)</f>
        <v>0</v>
      </c>
      <c r="AR120" s="185" t="s">
        <v>79</v>
      </c>
      <c r="AT120" s="186" t="s">
        <v>71</v>
      </c>
      <c r="AU120" s="186" t="s">
        <v>72</v>
      </c>
      <c r="AY120" s="185" t="s">
        <v>132</v>
      </c>
      <c r="BK120" s="187">
        <f>SUM(BK121:BK122)</f>
        <v>0</v>
      </c>
    </row>
    <row r="121" spans="2:65" s="1" customFormat="1" ht="16.5" customHeight="1" x14ac:dyDescent="0.3">
      <c r="B121" s="39"/>
      <c r="C121" s="190" t="s">
        <v>233</v>
      </c>
      <c r="D121" s="190" t="s">
        <v>134</v>
      </c>
      <c r="E121" s="191" t="s">
        <v>490</v>
      </c>
      <c r="F121" s="192" t="s">
        <v>491</v>
      </c>
      <c r="G121" s="193" t="s">
        <v>345</v>
      </c>
      <c r="H121" s="194">
        <v>40</v>
      </c>
      <c r="I121" s="195"/>
      <c r="J121" s="196">
        <f>ROUND(I121*H121,2)</f>
        <v>0</v>
      </c>
      <c r="K121" s="192" t="s">
        <v>21</v>
      </c>
      <c r="L121" s="59"/>
      <c r="M121" s="197" t="s">
        <v>21</v>
      </c>
      <c r="N121" s="198" t="s">
        <v>43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139</v>
      </c>
      <c r="AT121" s="22" t="s">
        <v>134</v>
      </c>
      <c r="AU121" s="22" t="s">
        <v>79</v>
      </c>
      <c r="AY121" s="22" t="s">
        <v>132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79</v>
      </c>
      <c r="BK121" s="201">
        <f>ROUND(I121*H121,2)</f>
        <v>0</v>
      </c>
      <c r="BL121" s="22" t="s">
        <v>139</v>
      </c>
      <c r="BM121" s="22" t="s">
        <v>332</v>
      </c>
    </row>
    <row r="122" spans="2:65" s="1" customFormat="1" ht="16.5" customHeight="1" x14ac:dyDescent="0.3">
      <c r="B122" s="39"/>
      <c r="C122" s="190" t="s">
        <v>9</v>
      </c>
      <c r="D122" s="190" t="s">
        <v>134</v>
      </c>
      <c r="E122" s="191" t="s">
        <v>492</v>
      </c>
      <c r="F122" s="192" t="s">
        <v>493</v>
      </c>
      <c r="G122" s="193" t="s">
        <v>345</v>
      </c>
      <c r="H122" s="194">
        <v>40</v>
      </c>
      <c r="I122" s="195"/>
      <c r="J122" s="196">
        <f>ROUND(I122*H122,2)</f>
        <v>0</v>
      </c>
      <c r="K122" s="192" t="s">
        <v>21</v>
      </c>
      <c r="L122" s="59"/>
      <c r="M122" s="197" t="s">
        <v>21</v>
      </c>
      <c r="N122" s="198" t="s">
        <v>43</v>
      </c>
      <c r="O122" s="4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2" t="s">
        <v>139</v>
      </c>
      <c r="AT122" s="22" t="s">
        <v>134</v>
      </c>
      <c r="AU122" s="22" t="s">
        <v>79</v>
      </c>
      <c r="AY122" s="22" t="s">
        <v>132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79</v>
      </c>
      <c r="BK122" s="201">
        <f>ROUND(I122*H122,2)</f>
        <v>0</v>
      </c>
      <c r="BL122" s="22" t="s">
        <v>139</v>
      </c>
      <c r="BM122" s="22" t="s">
        <v>342</v>
      </c>
    </row>
    <row r="123" spans="2:65" s="10" customFormat="1" ht="37.35" customHeight="1" x14ac:dyDescent="0.35">
      <c r="B123" s="174"/>
      <c r="C123" s="175"/>
      <c r="D123" s="176" t="s">
        <v>71</v>
      </c>
      <c r="E123" s="177" t="s">
        <v>494</v>
      </c>
      <c r="F123" s="177" t="s">
        <v>495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P124</f>
        <v>0</v>
      </c>
      <c r="Q123" s="182"/>
      <c r="R123" s="183">
        <f>R124</f>
        <v>0</v>
      </c>
      <c r="S123" s="182"/>
      <c r="T123" s="184">
        <f>T124</f>
        <v>0</v>
      </c>
      <c r="AR123" s="185" t="s">
        <v>79</v>
      </c>
      <c r="AT123" s="186" t="s">
        <v>71</v>
      </c>
      <c r="AU123" s="186" t="s">
        <v>72</v>
      </c>
      <c r="AY123" s="185" t="s">
        <v>132</v>
      </c>
      <c r="BK123" s="187">
        <f>BK124</f>
        <v>0</v>
      </c>
    </row>
    <row r="124" spans="2:65" s="1" customFormat="1" ht="16.5" customHeight="1" x14ac:dyDescent="0.3">
      <c r="B124" s="39"/>
      <c r="C124" s="190" t="s">
        <v>241</v>
      </c>
      <c r="D124" s="190" t="s">
        <v>134</v>
      </c>
      <c r="E124" s="191" t="s">
        <v>496</v>
      </c>
      <c r="F124" s="192" t="s">
        <v>497</v>
      </c>
      <c r="G124" s="193" t="s">
        <v>206</v>
      </c>
      <c r="H124" s="194">
        <v>150</v>
      </c>
      <c r="I124" s="195"/>
      <c r="J124" s="196">
        <f>ROUND(I124*H124,2)</f>
        <v>0</v>
      </c>
      <c r="K124" s="192" t="s">
        <v>21</v>
      </c>
      <c r="L124" s="59"/>
      <c r="M124" s="197" t="s">
        <v>21</v>
      </c>
      <c r="N124" s="198" t="s">
        <v>43</v>
      </c>
      <c r="O124" s="4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2" t="s">
        <v>139</v>
      </c>
      <c r="AT124" s="22" t="s">
        <v>134</v>
      </c>
      <c r="AU124" s="22" t="s">
        <v>79</v>
      </c>
      <c r="AY124" s="22" t="s">
        <v>132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79</v>
      </c>
      <c r="BK124" s="201">
        <f>ROUND(I124*H124,2)</f>
        <v>0</v>
      </c>
      <c r="BL124" s="22" t="s">
        <v>139</v>
      </c>
      <c r="BM124" s="22" t="s">
        <v>352</v>
      </c>
    </row>
    <row r="125" spans="2:65" s="10" customFormat="1" ht="37.35" customHeight="1" x14ac:dyDescent="0.35">
      <c r="B125" s="174"/>
      <c r="C125" s="175"/>
      <c r="D125" s="176" t="s">
        <v>71</v>
      </c>
      <c r="E125" s="177" t="s">
        <v>498</v>
      </c>
      <c r="F125" s="177" t="s">
        <v>499</v>
      </c>
      <c r="G125" s="175"/>
      <c r="H125" s="175"/>
      <c r="I125" s="178"/>
      <c r="J125" s="179">
        <f>BK125</f>
        <v>0</v>
      </c>
      <c r="K125" s="175"/>
      <c r="L125" s="180"/>
      <c r="M125" s="181"/>
      <c r="N125" s="182"/>
      <c r="O125" s="182"/>
      <c r="P125" s="183">
        <f>SUM(P126:P127)</f>
        <v>0</v>
      </c>
      <c r="Q125" s="182"/>
      <c r="R125" s="183">
        <f>SUM(R126:R127)</f>
        <v>0</v>
      </c>
      <c r="S125" s="182"/>
      <c r="T125" s="184">
        <f>SUM(T126:T127)</f>
        <v>0</v>
      </c>
      <c r="AR125" s="185" t="s">
        <v>79</v>
      </c>
      <c r="AT125" s="186" t="s">
        <v>71</v>
      </c>
      <c r="AU125" s="186" t="s">
        <v>72</v>
      </c>
      <c r="AY125" s="185" t="s">
        <v>132</v>
      </c>
      <c r="BK125" s="187">
        <f>SUM(BK126:BK127)</f>
        <v>0</v>
      </c>
    </row>
    <row r="126" spans="2:65" s="1" customFormat="1" ht="16.5" customHeight="1" x14ac:dyDescent="0.3">
      <c r="B126" s="39"/>
      <c r="C126" s="190" t="s">
        <v>246</v>
      </c>
      <c r="D126" s="190" t="s">
        <v>134</v>
      </c>
      <c r="E126" s="191" t="s">
        <v>500</v>
      </c>
      <c r="F126" s="192" t="s">
        <v>501</v>
      </c>
      <c r="G126" s="193" t="s">
        <v>206</v>
      </c>
      <c r="H126" s="194">
        <v>65</v>
      </c>
      <c r="I126" s="195"/>
      <c r="J126" s="196">
        <f>ROUND(I126*H126,2)</f>
        <v>0</v>
      </c>
      <c r="K126" s="192" t="s">
        <v>21</v>
      </c>
      <c r="L126" s="59"/>
      <c r="M126" s="197" t="s">
        <v>21</v>
      </c>
      <c r="N126" s="198" t="s">
        <v>43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139</v>
      </c>
      <c r="AT126" s="22" t="s">
        <v>134</v>
      </c>
      <c r="AU126" s="22" t="s">
        <v>79</v>
      </c>
      <c r="AY126" s="22" t="s">
        <v>132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79</v>
      </c>
      <c r="BK126" s="201">
        <f>ROUND(I126*H126,2)</f>
        <v>0</v>
      </c>
      <c r="BL126" s="22" t="s">
        <v>139</v>
      </c>
      <c r="BM126" s="22" t="s">
        <v>361</v>
      </c>
    </row>
    <row r="127" spans="2:65" s="1" customFormat="1" ht="16.5" customHeight="1" x14ac:dyDescent="0.3">
      <c r="B127" s="39"/>
      <c r="C127" s="190" t="s">
        <v>251</v>
      </c>
      <c r="D127" s="190" t="s">
        <v>134</v>
      </c>
      <c r="E127" s="191" t="s">
        <v>502</v>
      </c>
      <c r="F127" s="192" t="s">
        <v>503</v>
      </c>
      <c r="G127" s="193" t="s">
        <v>206</v>
      </c>
      <c r="H127" s="194">
        <v>30</v>
      </c>
      <c r="I127" s="195"/>
      <c r="J127" s="196">
        <f>ROUND(I127*H127,2)</f>
        <v>0</v>
      </c>
      <c r="K127" s="192" t="s">
        <v>21</v>
      </c>
      <c r="L127" s="59"/>
      <c r="M127" s="197" t="s">
        <v>21</v>
      </c>
      <c r="N127" s="198" t="s">
        <v>43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139</v>
      </c>
      <c r="AT127" s="22" t="s">
        <v>134</v>
      </c>
      <c r="AU127" s="22" t="s">
        <v>79</v>
      </c>
      <c r="AY127" s="22" t="s">
        <v>132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79</v>
      </c>
      <c r="BK127" s="201">
        <f>ROUND(I127*H127,2)</f>
        <v>0</v>
      </c>
      <c r="BL127" s="22" t="s">
        <v>139</v>
      </c>
      <c r="BM127" s="22" t="s">
        <v>371</v>
      </c>
    </row>
    <row r="128" spans="2:65" s="10" customFormat="1" ht="37.35" customHeight="1" x14ac:dyDescent="0.35">
      <c r="B128" s="174"/>
      <c r="C128" s="175"/>
      <c r="D128" s="176" t="s">
        <v>71</v>
      </c>
      <c r="E128" s="177" t="s">
        <v>504</v>
      </c>
      <c r="F128" s="177" t="s">
        <v>505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</f>
        <v>0</v>
      </c>
      <c r="Q128" s="182"/>
      <c r="R128" s="183">
        <f>R129</f>
        <v>0</v>
      </c>
      <c r="S128" s="182"/>
      <c r="T128" s="184">
        <f>T129</f>
        <v>0</v>
      </c>
      <c r="AR128" s="185" t="s">
        <v>79</v>
      </c>
      <c r="AT128" s="186" t="s">
        <v>71</v>
      </c>
      <c r="AU128" s="186" t="s">
        <v>72</v>
      </c>
      <c r="AY128" s="185" t="s">
        <v>132</v>
      </c>
      <c r="BK128" s="187">
        <f>BK129</f>
        <v>0</v>
      </c>
    </row>
    <row r="129" spans="2:65" s="1" customFormat="1" ht="16.5" customHeight="1" x14ac:dyDescent="0.3">
      <c r="B129" s="39"/>
      <c r="C129" s="190" t="s">
        <v>256</v>
      </c>
      <c r="D129" s="190" t="s">
        <v>134</v>
      </c>
      <c r="E129" s="191" t="s">
        <v>506</v>
      </c>
      <c r="F129" s="192" t="s">
        <v>507</v>
      </c>
      <c r="G129" s="193" t="s">
        <v>206</v>
      </c>
      <c r="H129" s="194">
        <v>15</v>
      </c>
      <c r="I129" s="195"/>
      <c r="J129" s="196">
        <f>ROUND(I129*H129,2)</f>
        <v>0</v>
      </c>
      <c r="K129" s="192" t="s">
        <v>21</v>
      </c>
      <c r="L129" s="59"/>
      <c r="M129" s="197" t="s">
        <v>21</v>
      </c>
      <c r="N129" s="198" t="s">
        <v>43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139</v>
      </c>
      <c r="AT129" s="22" t="s">
        <v>134</v>
      </c>
      <c r="AU129" s="22" t="s">
        <v>79</v>
      </c>
      <c r="AY129" s="22" t="s">
        <v>132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79</v>
      </c>
      <c r="BK129" s="201">
        <f>ROUND(I129*H129,2)</f>
        <v>0</v>
      </c>
      <c r="BL129" s="22" t="s">
        <v>139</v>
      </c>
      <c r="BM129" s="22" t="s">
        <v>384</v>
      </c>
    </row>
    <row r="130" spans="2:65" s="10" customFormat="1" ht="37.35" customHeight="1" x14ac:dyDescent="0.35">
      <c r="B130" s="174"/>
      <c r="C130" s="175"/>
      <c r="D130" s="176" t="s">
        <v>71</v>
      </c>
      <c r="E130" s="177" t="s">
        <v>508</v>
      </c>
      <c r="F130" s="177" t="s">
        <v>509</v>
      </c>
      <c r="G130" s="175"/>
      <c r="H130" s="175"/>
      <c r="I130" s="178"/>
      <c r="J130" s="179">
        <f>BK130</f>
        <v>0</v>
      </c>
      <c r="K130" s="175"/>
      <c r="L130" s="180"/>
      <c r="M130" s="181"/>
      <c r="N130" s="182"/>
      <c r="O130" s="182"/>
      <c r="P130" s="183">
        <f>P131</f>
        <v>0</v>
      </c>
      <c r="Q130" s="182"/>
      <c r="R130" s="183">
        <f>R131</f>
        <v>0</v>
      </c>
      <c r="S130" s="182"/>
      <c r="T130" s="184">
        <f>T131</f>
        <v>0</v>
      </c>
      <c r="AR130" s="185" t="s">
        <v>79</v>
      </c>
      <c r="AT130" s="186" t="s">
        <v>71</v>
      </c>
      <c r="AU130" s="186" t="s">
        <v>72</v>
      </c>
      <c r="AY130" s="185" t="s">
        <v>132</v>
      </c>
      <c r="BK130" s="187">
        <f>BK131</f>
        <v>0</v>
      </c>
    </row>
    <row r="131" spans="2:65" s="1" customFormat="1" ht="16.5" customHeight="1" x14ac:dyDescent="0.3">
      <c r="B131" s="39"/>
      <c r="C131" s="190" t="s">
        <v>261</v>
      </c>
      <c r="D131" s="190" t="s">
        <v>134</v>
      </c>
      <c r="E131" s="191" t="s">
        <v>510</v>
      </c>
      <c r="F131" s="192" t="s">
        <v>511</v>
      </c>
      <c r="G131" s="193" t="s">
        <v>206</v>
      </c>
      <c r="H131" s="194">
        <v>25</v>
      </c>
      <c r="I131" s="195"/>
      <c r="J131" s="196">
        <f>ROUND(I131*H131,2)</f>
        <v>0</v>
      </c>
      <c r="K131" s="192" t="s">
        <v>21</v>
      </c>
      <c r="L131" s="59"/>
      <c r="M131" s="197" t="s">
        <v>21</v>
      </c>
      <c r="N131" s="198" t="s">
        <v>43</v>
      </c>
      <c r="O131" s="4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2" t="s">
        <v>139</v>
      </c>
      <c r="AT131" s="22" t="s">
        <v>134</v>
      </c>
      <c r="AU131" s="22" t="s">
        <v>79</v>
      </c>
      <c r="AY131" s="22" t="s">
        <v>132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79</v>
      </c>
      <c r="BK131" s="201">
        <f>ROUND(I131*H131,2)</f>
        <v>0</v>
      </c>
      <c r="BL131" s="22" t="s">
        <v>139</v>
      </c>
      <c r="BM131" s="22" t="s">
        <v>512</v>
      </c>
    </row>
    <row r="132" spans="2:65" s="10" customFormat="1" ht="37.35" customHeight="1" x14ac:dyDescent="0.35">
      <c r="B132" s="174"/>
      <c r="C132" s="175"/>
      <c r="D132" s="176" t="s">
        <v>71</v>
      </c>
      <c r="E132" s="177" t="s">
        <v>513</v>
      </c>
      <c r="F132" s="177" t="s">
        <v>514</v>
      </c>
      <c r="G132" s="175"/>
      <c r="H132" s="175"/>
      <c r="I132" s="178"/>
      <c r="J132" s="179">
        <f>BK132</f>
        <v>0</v>
      </c>
      <c r="K132" s="175"/>
      <c r="L132" s="180"/>
      <c r="M132" s="181"/>
      <c r="N132" s="182"/>
      <c r="O132" s="182"/>
      <c r="P132" s="183">
        <f>SUM(P133:P136)</f>
        <v>0</v>
      </c>
      <c r="Q132" s="182"/>
      <c r="R132" s="183">
        <f>SUM(R133:R136)</f>
        <v>0</v>
      </c>
      <c r="S132" s="182"/>
      <c r="T132" s="184">
        <f>SUM(T133:T136)</f>
        <v>0</v>
      </c>
      <c r="AR132" s="185" t="s">
        <v>79</v>
      </c>
      <c r="AT132" s="186" t="s">
        <v>71</v>
      </c>
      <c r="AU132" s="186" t="s">
        <v>72</v>
      </c>
      <c r="AY132" s="185" t="s">
        <v>132</v>
      </c>
      <c r="BK132" s="187">
        <f>SUM(BK133:BK136)</f>
        <v>0</v>
      </c>
    </row>
    <row r="133" spans="2:65" s="1" customFormat="1" ht="25.5" customHeight="1" x14ac:dyDescent="0.3">
      <c r="B133" s="39"/>
      <c r="C133" s="190" t="s">
        <v>265</v>
      </c>
      <c r="D133" s="190" t="s">
        <v>134</v>
      </c>
      <c r="E133" s="191" t="s">
        <v>515</v>
      </c>
      <c r="F133" s="192" t="s">
        <v>516</v>
      </c>
      <c r="G133" s="193" t="s">
        <v>345</v>
      </c>
      <c r="H133" s="194">
        <v>3</v>
      </c>
      <c r="I133" s="195"/>
      <c r="J133" s="196">
        <f>ROUND(I133*H133,2)</f>
        <v>0</v>
      </c>
      <c r="K133" s="192" t="s">
        <v>21</v>
      </c>
      <c r="L133" s="59"/>
      <c r="M133" s="197" t="s">
        <v>21</v>
      </c>
      <c r="N133" s="198" t="s">
        <v>43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139</v>
      </c>
      <c r="AT133" s="22" t="s">
        <v>134</v>
      </c>
      <c r="AU133" s="22" t="s">
        <v>79</v>
      </c>
      <c r="AY133" s="22" t="s">
        <v>132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79</v>
      </c>
      <c r="BK133" s="201">
        <f>ROUND(I133*H133,2)</f>
        <v>0</v>
      </c>
      <c r="BL133" s="22" t="s">
        <v>139</v>
      </c>
      <c r="BM133" s="22" t="s">
        <v>517</v>
      </c>
    </row>
    <row r="134" spans="2:65" s="1" customFormat="1" ht="25.5" customHeight="1" x14ac:dyDescent="0.3">
      <c r="B134" s="39"/>
      <c r="C134" s="190" t="s">
        <v>271</v>
      </c>
      <c r="D134" s="190" t="s">
        <v>134</v>
      </c>
      <c r="E134" s="191" t="s">
        <v>518</v>
      </c>
      <c r="F134" s="192" t="s">
        <v>519</v>
      </c>
      <c r="G134" s="193" t="s">
        <v>345</v>
      </c>
      <c r="H134" s="194">
        <v>1</v>
      </c>
      <c r="I134" s="195"/>
      <c r="J134" s="196">
        <f>ROUND(I134*H134,2)</f>
        <v>0</v>
      </c>
      <c r="K134" s="192" t="s">
        <v>21</v>
      </c>
      <c r="L134" s="59"/>
      <c r="M134" s="197" t="s">
        <v>21</v>
      </c>
      <c r="N134" s="198" t="s">
        <v>43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139</v>
      </c>
      <c r="AT134" s="22" t="s">
        <v>134</v>
      </c>
      <c r="AU134" s="22" t="s">
        <v>79</v>
      </c>
      <c r="AY134" s="22" t="s">
        <v>132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79</v>
      </c>
      <c r="BK134" s="201">
        <f>ROUND(I134*H134,2)</f>
        <v>0</v>
      </c>
      <c r="BL134" s="22" t="s">
        <v>139</v>
      </c>
      <c r="BM134" s="22" t="s">
        <v>520</v>
      </c>
    </row>
    <row r="135" spans="2:65" s="1" customFormat="1" ht="16.5" customHeight="1" x14ac:dyDescent="0.3">
      <c r="B135" s="39"/>
      <c r="C135" s="190" t="s">
        <v>277</v>
      </c>
      <c r="D135" s="190" t="s">
        <v>134</v>
      </c>
      <c r="E135" s="191" t="s">
        <v>521</v>
      </c>
      <c r="F135" s="192" t="s">
        <v>522</v>
      </c>
      <c r="G135" s="193" t="s">
        <v>206</v>
      </c>
      <c r="H135" s="194">
        <v>8</v>
      </c>
      <c r="I135" s="195"/>
      <c r="J135" s="196">
        <f>ROUND(I135*H135,2)</f>
        <v>0</v>
      </c>
      <c r="K135" s="192" t="s">
        <v>21</v>
      </c>
      <c r="L135" s="59"/>
      <c r="M135" s="197" t="s">
        <v>21</v>
      </c>
      <c r="N135" s="198" t="s">
        <v>43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139</v>
      </c>
      <c r="AT135" s="22" t="s">
        <v>134</v>
      </c>
      <c r="AU135" s="22" t="s">
        <v>79</v>
      </c>
      <c r="AY135" s="22" t="s">
        <v>132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79</v>
      </c>
      <c r="BK135" s="201">
        <f>ROUND(I135*H135,2)</f>
        <v>0</v>
      </c>
      <c r="BL135" s="22" t="s">
        <v>139</v>
      </c>
      <c r="BM135" s="22" t="s">
        <v>523</v>
      </c>
    </row>
    <row r="136" spans="2:65" s="1" customFormat="1" ht="16.5" customHeight="1" x14ac:dyDescent="0.3">
      <c r="B136" s="39"/>
      <c r="C136" s="190" t="s">
        <v>282</v>
      </c>
      <c r="D136" s="190" t="s">
        <v>134</v>
      </c>
      <c r="E136" s="191" t="s">
        <v>524</v>
      </c>
      <c r="F136" s="192" t="s">
        <v>525</v>
      </c>
      <c r="G136" s="193" t="s">
        <v>206</v>
      </c>
      <c r="H136" s="194">
        <v>16</v>
      </c>
      <c r="I136" s="195"/>
      <c r="J136" s="196">
        <f>ROUND(I136*H136,2)</f>
        <v>0</v>
      </c>
      <c r="K136" s="192" t="s">
        <v>21</v>
      </c>
      <c r="L136" s="59"/>
      <c r="M136" s="197" t="s">
        <v>21</v>
      </c>
      <c r="N136" s="198" t="s">
        <v>43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139</v>
      </c>
      <c r="AT136" s="22" t="s">
        <v>134</v>
      </c>
      <c r="AU136" s="22" t="s">
        <v>79</v>
      </c>
      <c r="AY136" s="22" t="s">
        <v>132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79</v>
      </c>
      <c r="BK136" s="201">
        <f>ROUND(I136*H136,2)</f>
        <v>0</v>
      </c>
      <c r="BL136" s="22" t="s">
        <v>139</v>
      </c>
      <c r="BM136" s="22" t="s">
        <v>526</v>
      </c>
    </row>
    <row r="137" spans="2:65" s="10" customFormat="1" ht="37.35" customHeight="1" x14ac:dyDescent="0.35">
      <c r="B137" s="174"/>
      <c r="C137" s="175"/>
      <c r="D137" s="176" t="s">
        <v>71</v>
      </c>
      <c r="E137" s="177" t="s">
        <v>527</v>
      </c>
      <c r="F137" s="177" t="s">
        <v>528</v>
      </c>
      <c r="G137" s="175"/>
      <c r="H137" s="175"/>
      <c r="I137" s="178"/>
      <c r="J137" s="179">
        <f>BK137</f>
        <v>0</v>
      </c>
      <c r="K137" s="175"/>
      <c r="L137" s="180"/>
      <c r="M137" s="181"/>
      <c r="N137" s="182"/>
      <c r="O137" s="182"/>
      <c r="P137" s="183">
        <f>P138</f>
        <v>0</v>
      </c>
      <c r="Q137" s="182"/>
      <c r="R137" s="183">
        <f>R138</f>
        <v>0</v>
      </c>
      <c r="S137" s="182"/>
      <c r="T137" s="184">
        <f>T138</f>
        <v>0</v>
      </c>
      <c r="AR137" s="185" t="s">
        <v>79</v>
      </c>
      <c r="AT137" s="186" t="s">
        <v>71</v>
      </c>
      <c r="AU137" s="186" t="s">
        <v>72</v>
      </c>
      <c r="AY137" s="185" t="s">
        <v>132</v>
      </c>
      <c r="BK137" s="187">
        <f>BK138</f>
        <v>0</v>
      </c>
    </row>
    <row r="138" spans="2:65" s="1" customFormat="1" ht="16.5" customHeight="1" x14ac:dyDescent="0.3">
      <c r="B138" s="39"/>
      <c r="C138" s="190" t="s">
        <v>286</v>
      </c>
      <c r="D138" s="190" t="s">
        <v>134</v>
      </c>
      <c r="E138" s="191" t="s">
        <v>529</v>
      </c>
      <c r="F138" s="192" t="s">
        <v>530</v>
      </c>
      <c r="G138" s="193" t="s">
        <v>206</v>
      </c>
      <c r="H138" s="194">
        <v>25</v>
      </c>
      <c r="I138" s="195"/>
      <c r="J138" s="196">
        <f>ROUND(I138*H138,2)</f>
        <v>0</v>
      </c>
      <c r="K138" s="192" t="s">
        <v>21</v>
      </c>
      <c r="L138" s="59"/>
      <c r="M138" s="197" t="s">
        <v>21</v>
      </c>
      <c r="N138" s="198" t="s">
        <v>43</v>
      </c>
      <c r="O138" s="4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2" t="s">
        <v>139</v>
      </c>
      <c r="AT138" s="22" t="s">
        <v>134</v>
      </c>
      <c r="AU138" s="22" t="s">
        <v>79</v>
      </c>
      <c r="AY138" s="22" t="s">
        <v>132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79</v>
      </c>
      <c r="BK138" s="201">
        <f>ROUND(I138*H138,2)</f>
        <v>0</v>
      </c>
      <c r="BL138" s="22" t="s">
        <v>139</v>
      </c>
      <c r="BM138" s="22" t="s">
        <v>531</v>
      </c>
    </row>
    <row r="139" spans="2:65" s="10" customFormat="1" ht="37.35" customHeight="1" x14ac:dyDescent="0.35">
      <c r="B139" s="174"/>
      <c r="C139" s="175"/>
      <c r="D139" s="176" t="s">
        <v>71</v>
      </c>
      <c r="E139" s="177" t="s">
        <v>532</v>
      </c>
      <c r="F139" s="177" t="s">
        <v>533</v>
      </c>
      <c r="G139" s="175"/>
      <c r="H139" s="175"/>
      <c r="I139" s="178"/>
      <c r="J139" s="179">
        <f>BK139</f>
        <v>0</v>
      </c>
      <c r="K139" s="175"/>
      <c r="L139" s="180"/>
      <c r="M139" s="181"/>
      <c r="N139" s="182"/>
      <c r="O139" s="182"/>
      <c r="P139" s="183">
        <f>SUM(P140:P141)</f>
        <v>0</v>
      </c>
      <c r="Q139" s="182"/>
      <c r="R139" s="183">
        <f>SUM(R140:R141)</f>
        <v>0</v>
      </c>
      <c r="S139" s="182"/>
      <c r="T139" s="184">
        <f>SUM(T140:T141)</f>
        <v>0</v>
      </c>
      <c r="AR139" s="185" t="s">
        <v>79</v>
      </c>
      <c r="AT139" s="186" t="s">
        <v>71</v>
      </c>
      <c r="AU139" s="186" t="s">
        <v>72</v>
      </c>
      <c r="AY139" s="185" t="s">
        <v>132</v>
      </c>
      <c r="BK139" s="187">
        <f>SUM(BK140:BK141)</f>
        <v>0</v>
      </c>
    </row>
    <row r="140" spans="2:65" s="1" customFormat="1" ht="16.5" customHeight="1" x14ac:dyDescent="0.3">
      <c r="B140" s="39"/>
      <c r="C140" s="190" t="s">
        <v>291</v>
      </c>
      <c r="D140" s="190" t="s">
        <v>134</v>
      </c>
      <c r="E140" s="191" t="s">
        <v>534</v>
      </c>
      <c r="F140" s="192" t="s">
        <v>535</v>
      </c>
      <c r="G140" s="193" t="s">
        <v>206</v>
      </c>
      <c r="H140" s="194">
        <v>130</v>
      </c>
      <c r="I140" s="195"/>
      <c r="J140" s="196">
        <f>ROUND(I140*H140,2)</f>
        <v>0</v>
      </c>
      <c r="K140" s="192" t="s">
        <v>21</v>
      </c>
      <c r="L140" s="59"/>
      <c r="M140" s="197" t="s">
        <v>21</v>
      </c>
      <c r="N140" s="198" t="s">
        <v>43</v>
      </c>
      <c r="O140" s="4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2" t="s">
        <v>139</v>
      </c>
      <c r="AT140" s="22" t="s">
        <v>134</v>
      </c>
      <c r="AU140" s="22" t="s">
        <v>79</v>
      </c>
      <c r="AY140" s="22" t="s">
        <v>132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79</v>
      </c>
      <c r="BK140" s="201">
        <f>ROUND(I140*H140,2)</f>
        <v>0</v>
      </c>
      <c r="BL140" s="22" t="s">
        <v>139</v>
      </c>
      <c r="BM140" s="22" t="s">
        <v>536</v>
      </c>
    </row>
    <row r="141" spans="2:65" s="1" customFormat="1" ht="16.5" customHeight="1" x14ac:dyDescent="0.3">
      <c r="B141" s="39"/>
      <c r="C141" s="190" t="s">
        <v>297</v>
      </c>
      <c r="D141" s="190" t="s">
        <v>134</v>
      </c>
      <c r="E141" s="191" t="s">
        <v>537</v>
      </c>
      <c r="F141" s="192" t="s">
        <v>538</v>
      </c>
      <c r="G141" s="193" t="s">
        <v>206</v>
      </c>
      <c r="H141" s="194">
        <v>30</v>
      </c>
      <c r="I141" s="195"/>
      <c r="J141" s="196">
        <f>ROUND(I141*H141,2)</f>
        <v>0</v>
      </c>
      <c r="K141" s="192" t="s">
        <v>21</v>
      </c>
      <c r="L141" s="59"/>
      <c r="M141" s="197" t="s">
        <v>21</v>
      </c>
      <c r="N141" s="198" t="s">
        <v>43</v>
      </c>
      <c r="O141" s="4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2" t="s">
        <v>139</v>
      </c>
      <c r="AT141" s="22" t="s">
        <v>134</v>
      </c>
      <c r="AU141" s="22" t="s">
        <v>79</v>
      </c>
      <c r="AY141" s="22" t="s">
        <v>132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79</v>
      </c>
      <c r="BK141" s="201">
        <f>ROUND(I141*H141,2)</f>
        <v>0</v>
      </c>
      <c r="BL141" s="22" t="s">
        <v>139</v>
      </c>
      <c r="BM141" s="22" t="s">
        <v>539</v>
      </c>
    </row>
    <row r="142" spans="2:65" s="10" customFormat="1" ht="37.35" customHeight="1" x14ac:dyDescent="0.35">
      <c r="B142" s="174"/>
      <c r="C142" s="175"/>
      <c r="D142" s="176" t="s">
        <v>71</v>
      </c>
      <c r="E142" s="177" t="s">
        <v>540</v>
      </c>
      <c r="F142" s="177" t="s">
        <v>541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P143</f>
        <v>0</v>
      </c>
      <c r="Q142" s="182"/>
      <c r="R142" s="183">
        <f>R143</f>
        <v>0</v>
      </c>
      <c r="S142" s="182"/>
      <c r="T142" s="184">
        <f>T143</f>
        <v>0</v>
      </c>
      <c r="AR142" s="185" t="s">
        <v>79</v>
      </c>
      <c r="AT142" s="186" t="s">
        <v>71</v>
      </c>
      <c r="AU142" s="186" t="s">
        <v>72</v>
      </c>
      <c r="AY142" s="185" t="s">
        <v>132</v>
      </c>
      <c r="BK142" s="187">
        <f>BK143</f>
        <v>0</v>
      </c>
    </row>
    <row r="143" spans="2:65" s="1" customFormat="1" ht="16.5" customHeight="1" x14ac:dyDescent="0.3">
      <c r="B143" s="39"/>
      <c r="C143" s="190" t="s">
        <v>303</v>
      </c>
      <c r="D143" s="190" t="s">
        <v>134</v>
      </c>
      <c r="E143" s="191" t="s">
        <v>542</v>
      </c>
      <c r="F143" s="192" t="s">
        <v>543</v>
      </c>
      <c r="G143" s="193" t="s">
        <v>206</v>
      </c>
      <c r="H143" s="194">
        <v>65</v>
      </c>
      <c r="I143" s="195"/>
      <c r="J143" s="196">
        <f>ROUND(I143*H143,2)</f>
        <v>0</v>
      </c>
      <c r="K143" s="192" t="s">
        <v>21</v>
      </c>
      <c r="L143" s="59"/>
      <c r="M143" s="197" t="s">
        <v>21</v>
      </c>
      <c r="N143" s="198" t="s">
        <v>43</v>
      </c>
      <c r="O143" s="4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2" t="s">
        <v>139</v>
      </c>
      <c r="AT143" s="22" t="s">
        <v>134</v>
      </c>
      <c r="AU143" s="22" t="s">
        <v>79</v>
      </c>
      <c r="AY143" s="22" t="s">
        <v>132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79</v>
      </c>
      <c r="BK143" s="201">
        <f>ROUND(I143*H143,2)</f>
        <v>0</v>
      </c>
      <c r="BL143" s="22" t="s">
        <v>139</v>
      </c>
      <c r="BM143" s="22" t="s">
        <v>544</v>
      </c>
    </row>
    <row r="144" spans="2:65" s="10" customFormat="1" ht="37.35" customHeight="1" x14ac:dyDescent="0.35">
      <c r="B144" s="174"/>
      <c r="C144" s="175"/>
      <c r="D144" s="176" t="s">
        <v>71</v>
      </c>
      <c r="E144" s="177" t="s">
        <v>545</v>
      </c>
      <c r="F144" s="177" t="s">
        <v>546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SUM(P145:P147)</f>
        <v>0</v>
      </c>
      <c r="Q144" s="182"/>
      <c r="R144" s="183">
        <f>SUM(R145:R147)</f>
        <v>0</v>
      </c>
      <c r="S144" s="182"/>
      <c r="T144" s="184">
        <f>SUM(T145:T147)</f>
        <v>0</v>
      </c>
      <c r="AR144" s="185" t="s">
        <v>79</v>
      </c>
      <c r="AT144" s="186" t="s">
        <v>71</v>
      </c>
      <c r="AU144" s="186" t="s">
        <v>72</v>
      </c>
      <c r="AY144" s="185" t="s">
        <v>132</v>
      </c>
      <c r="BK144" s="187">
        <f>SUM(BK145:BK147)</f>
        <v>0</v>
      </c>
    </row>
    <row r="145" spans="2:65" s="1" customFormat="1" ht="16.5" customHeight="1" x14ac:dyDescent="0.3">
      <c r="B145" s="39"/>
      <c r="C145" s="190" t="s">
        <v>308</v>
      </c>
      <c r="D145" s="190" t="s">
        <v>134</v>
      </c>
      <c r="E145" s="191" t="s">
        <v>547</v>
      </c>
      <c r="F145" s="192" t="s">
        <v>548</v>
      </c>
      <c r="G145" s="193" t="s">
        <v>206</v>
      </c>
      <c r="H145" s="194">
        <v>16</v>
      </c>
      <c r="I145" s="195"/>
      <c r="J145" s="196">
        <f>ROUND(I145*H145,2)</f>
        <v>0</v>
      </c>
      <c r="K145" s="192" t="s">
        <v>21</v>
      </c>
      <c r="L145" s="59"/>
      <c r="M145" s="197" t="s">
        <v>21</v>
      </c>
      <c r="N145" s="198" t="s">
        <v>43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139</v>
      </c>
      <c r="AT145" s="22" t="s">
        <v>134</v>
      </c>
      <c r="AU145" s="22" t="s">
        <v>79</v>
      </c>
      <c r="AY145" s="22" t="s">
        <v>132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79</v>
      </c>
      <c r="BK145" s="201">
        <f>ROUND(I145*H145,2)</f>
        <v>0</v>
      </c>
      <c r="BL145" s="22" t="s">
        <v>139</v>
      </c>
      <c r="BM145" s="22" t="s">
        <v>549</v>
      </c>
    </row>
    <row r="146" spans="2:65" s="1" customFormat="1" ht="16.5" customHeight="1" x14ac:dyDescent="0.3">
      <c r="B146" s="39"/>
      <c r="C146" s="190" t="s">
        <v>312</v>
      </c>
      <c r="D146" s="190" t="s">
        <v>134</v>
      </c>
      <c r="E146" s="191" t="s">
        <v>550</v>
      </c>
      <c r="F146" s="192" t="s">
        <v>551</v>
      </c>
      <c r="G146" s="193" t="s">
        <v>206</v>
      </c>
      <c r="H146" s="194">
        <v>5</v>
      </c>
      <c r="I146" s="195"/>
      <c r="J146" s="196">
        <f>ROUND(I146*H146,2)</f>
        <v>0</v>
      </c>
      <c r="K146" s="192" t="s">
        <v>21</v>
      </c>
      <c r="L146" s="59"/>
      <c r="M146" s="197" t="s">
        <v>21</v>
      </c>
      <c r="N146" s="198" t="s">
        <v>43</v>
      </c>
      <c r="O146" s="4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139</v>
      </c>
      <c r="AT146" s="22" t="s">
        <v>134</v>
      </c>
      <c r="AU146" s="22" t="s">
        <v>79</v>
      </c>
      <c r="AY146" s="22" t="s">
        <v>132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79</v>
      </c>
      <c r="BK146" s="201">
        <f>ROUND(I146*H146,2)</f>
        <v>0</v>
      </c>
      <c r="BL146" s="22" t="s">
        <v>139</v>
      </c>
      <c r="BM146" s="22" t="s">
        <v>552</v>
      </c>
    </row>
    <row r="147" spans="2:65" s="1" customFormat="1" ht="16.5" customHeight="1" x14ac:dyDescent="0.3">
      <c r="B147" s="39"/>
      <c r="C147" s="190" t="s">
        <v>316</v>
      </c>
      <c r="D147" s="190" t="s">
        <v>134</v>
      </c>
      <c r="E147" s="191" t="s">
        <v>553</v>
      </c>
      <c r="F147" s="192" t="s">
        <v>554</v>
      </c>
      <c r="G147" s="193" t="s">
        <v>345</v>
      </c>
      <c r="H147" s="194">
        <v>6</v>
      </c>
      <c r="I147" s="195"/>
      <c r="J147" s="196">
        <f>ROUND(I147*H147,2)</f>
        <v>0</v>
      </c>
      <c r="K147" s="192" t="s">
        <v>21</v>
      </c>
      <c r="L147" s="59"/>
      <c r="M147" s="197" t="s">
        <v>21</v>
      </c>
      <c r="N147" s="198" t="s">
        <v>43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22" t="s">
        <v>139</v>
      </c>
      <c r="AT147" s="22" t="s">
        <v>134</v>
      </c>
      <c r="AU147" s="22" t="s">
        <v>79</v>
      </c>
      <c r="AY147" s="22" t="s">
        <v>132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79</v>
      </c>
      <c r="BK147" s="201">
        <f>ROUND(I147*H147,2)</f>
        <v>0</v>
      </c>
      <c r="BL147" s="22" t="s">
        <v>139</v>
      </c>
      <c r="BM147" s="22" t="s">
        <v>555</v>
      </c>
    </row>
    <row r="148" spans="2:65" s="10" customFormat="1" ht="37.35" customHeight="1" x14ac:dyDescent="0.35">
      <c r="B148" s="174"/>
      <c r="C148" s="175"/>
      <c r="D148" s="176" t="s">
        <v>71</v>
      </c>
      <c r="E148" s="177" t="s">
        <v>556</v>
      </c>
      <c r="F148" s="177" t="s">
        <v>557</v>
      </c>
      <c r="G148" s="175"/>
      <c r="H148" s="175"/>
      <c r="I148" s="178"/>
      <c r="J148" s="179">
        <f>BK148</f>
        <v>0</v>
      </c>
      <c r="K148" s="175"/>
      <c r="L148" s="180"/>
      <c r="M148" s="181"/>
      <c r="N148" s="182"/>
      <c r="O148" s="182"/>
      <c r="P148" s="183">
        <f>P149</f>
        <v>0</v>
      </c>
      <c r="Q148" s="182"/>
      <c r="R148" s="183">
        <f>R149</f>
        <v>0</v>
      </c>
      <c r="S148" s="182"/>
      <c r="T148" s="184">
        <f>T149</f>
        <v>0</v>
      </c>
      <c r="AR148" s="185" t="s">
        <v>79</v>
      </c>
      <c r="AT148" s="186" t="s">
        <v>71</v>
      </c>
      <c r="AU148" s="186" t="s">
        <v>72</v>
      </c>
      <c r="AY148" s="185" t="s">
        <v>132</v>
      </c>
      <c r="BK148" s="187">
        <f>BK149</f>
        <v>0</v>
      </c>
    </row>
    <row r="149" spans="2:65" s="1" customFormat="1" ht="16.5" customHeight="1" x14ac:dyDescent="0.3">
      <c r="B149" s="39"/>
      <c r="C149" s="190" t="s">
        <v>322</v>
      </c>
      <c r="D149" s="190" t="s">
        <v>134</v>
      </c>
      <c r="E149" s="191" t="s">
        <v>558</v>
      </c>
      <c r="F149" s="192" t="s">
        <v>559</v>
      </c>
      <c r="G149" s="193" t="s">
        <v>345</v>
      </c>
      <c r="H149" s="194">
        <v>1</v>
      </c>
      <c r="I149" s="195"/>
      <c r="J149" s="196">
        <f>ROUND(I149*H149,2)</f>
        <v>0</v>
      </c>
      <c r="K149" s="192" t="s">
        <v>21</v>
      </c>
      <c r="L149" s="59"/>
      <c r="M149" s="197" t="s">
        <v>21</v>
      </c>
      <c r="N149" s="198" t="s">
        <v>43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139</v>
      </c>
      <c r="AT149" s="22" t="s">
        <v>134</v>
      </c>
      <c r="AU149" s="22" t="s">
        <v>79</v>
      </c>
      <c r="AY149" s="22" t="s">
        <v>132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79</v>
      </c>
      <c r="BK149" s="201">
        <f>ROUND(I149*H149,2)</f>
        <v>0</v>
      </c>
      <c r="BL149" s="22" t="s">
        <v>139</v>
      </c>
      <c r="BM149" s="22" t="s">
        <v>560</v>
      </c>
    </row>
    <row r="150" spans="2:65" s="10" customFormat="1" ht="37.35" customHeight="1" x14ac:dyDescent="0.35">
      <c r="B150" s="174"/>
      <c r="C150" s="175"/>
      <c r="D150" s="176" t="s">
        <v>71</v>
      </c>
      <c r="E150" s="177" t="s">
        <v>561</v>
      </c>
      <c r="F150" s="177" t="s">
        <v>562</v>
      </c>
      <c r="G150" s="175"/>
      <c r="H150" s="175"/>
      <c r="I150" s="178"/>
      <c r="J150" s="179">
        <f>BK150</f>
        <v>0</v>
      </c>
      <c r="K150" s="175"/>
      <c r="L150" s="180"/>
      <c r="M150" s="181"/>
      <c r="N150" s="182"/>
      <c r="O150" s="182"/>
      <c r="P150" s="183">
        <f>P151</f>
        <v>0</v>
      </c>
      <c r="Q150" s="182"/>
      <c r="R150" s="183">
        <f>R151</f>
        <v>0</v>
      </c>
      <c r="S150" s="182"/>
      <c r="T150" s="184">
        <f>T151</f>
        <v>0</v>
      </c>
      <c r="AR150" s="185" t="s">
        <v>79</v>
      </c>
      <c r="AT150" s="186" t="s">
        <v>71</v>
      </c>
      <c r="AU150" s="186" t="s">
        <v>72</v>
      </c>
      <c r="AY150" s="185" t="s">
        <v>132</v>
      </c>
      <c r="BK150" s="187">
        <f>BK151</f>
        <v>0</v>
      </c>
    </row>
    <row r="151" spans="2:65" s="1" customFormat="1" ht="16.5" customHeight="1" x14ac:dyDescent="0.3">
      <c r="B151" s="39"/>
      <c r="C151" s="190" t="s">
        <v>327</v>
      </c>
      <c r="D151" s="190" t="s">
        <v>134</v>
      </c>
      <c r="E151" s="191" t="s">
        <v>563</v>
      </c>
      <c r="F151" s="192" t="s">
        <v>564</v>
      </c>
      <c r="G151" s="193" t="s">
        <v>345</v>
      </c>
      <c r="H151" s="194">
        <v>1</v>
      </c>
      <c r="I151" s="195"/>
      <c r="J151" s="196">
        <f>ROUND(I151*H151,2)</f>
        <v>0</v>
      </c>
      <c r="K151" s="192" t="s">
        <v>21</v>
      </c>
      <c r="L151" s="59"/>
      <c r="M151" s="197" t="s">
        <v>21</v>
      </c>
      <c r="N151" s="198" t="s">
        <v>43</v>
      </c>
      <c r="O151" s="4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2" t="s">
        <v>139</v>
      </c>
      <c r="AT151" s="22" t="s">
        <v>134</v>
      </c>
      <c r="AU151" s="22" t="s">
        <v>79</v>
      </c>
      <c r="AY151" s="22" t="s">
        <v>132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79</v>
      </c>
      <c r="BK151" s="201">
        <f>ROUND(I151*H151,2)</f>
        <v>0</v>
      </c>
      <c r="BL151" s="22" t="s">
        <v>139</v>
      </c>
      <c r="BM151" s="22" t="s">
        <v>565</v>
      </c>
    </row>
    <row r="152" spans="2:65" s="10" customFormat="1" ht="37.35" customHeight="1" x14ac:dyDescent="0.35">
      <c r="B152" s="174"/>
      <c r="C152" s="175"/>
      <c r="D152" s="176" t="s">
        <v>71</v>
      </c>
      <c r="E152" s="177" t="s">
        <v>566</v>
      </c>
      <c r="F152" s="177" t="s">
        <v>567</v>
      </c>
      <c r="G152" s="175"/>
      <c r="H152" s="175"/>
      <c r="I152" s="178"/>
      <c r="J152" s="179">
        <f>BK152</f>
        <v>0</v>
      </c>
      <c r="K152" s="175"/>
      <c r="L152" s="180"/>
      <c r="M152" s="181"/>
      <c r="N152" s="182"/>
      <c r="O152" s="182"/>
      <c r="P152" s="183">
        <f>SUM(P153:P155)</f>
        <v>0</v>
      </c>
      <c r="Q152" s="182"/>
      <c r="R152" s="183">
        <f>SUM(R153:R155)</f>
        <v>0</v>
      </c>
      <c r="S152" s="182"/>
      <c r="T152" s="184">
        <f>SUM(T153:T155)</f>
        <v>0</v>
      </c>
      <c r="AR152" s="185" t="s">
        <v>79</v>
      </c>
      <c r="AT152" s="186" t="s">
        <v>71</v>
      </c>
      <c r="AU152" s="186" t="s">
        <v>72</v>
      </c>
      <c r="AY152" s="185" t="s">
        <v>132</v>
      </c>
      <c r="BK152" s="187">
        <f>SUM(BK153:BK155)</f>
        <v>0</v>
      </c>
    </row>
    <row r="153" spans="2:65" s="1" customFormat="1" ht="16.5" customHeight="1" x14ac:dyDescent="0.3">
      <c r="B153" s="39"/>
      <c r="C153" s="190" t="s">
        <v>332</v>
      </c>
      <c r="D153" s="190" t="s">
        <v>134</v>
      </c>
      <c r="E153" s="191" t="s">
        <v>568</v>
      </c>
      <c r="F153" s="192" t="s">
        <v>569</v>
      </c>
      <c r="G153" s="193" t="s">
        <v>345</v>
      </c>
      <c r="H153" s="194">
        <v>50</v>
      </c>
      <c r="I153" s="195"/>
      <c r="J153" s="196">
        <f>ROUND(I153*H153,2)</f>
        <v>0</v>
      </c>
      <c r="K153" s="192" t="s">
        <v>21</v>
      </c>
      <c r="L153" s="59"/>
      <c r="M153" s="197" t="s">
        <v>21</v>
      </c>
      <c r="N153" s="198" t="s">
        <v>43</v>
      </c>
      <c r="O153" s="4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2" t="s">
        <v>139</v>
      </c>
      <c r="AT153" s="22" t="s">
        <v>134</v>
      </c>
      <c r="AU153" s="22" t="s">
        <v>79</v>
      </c>
      <c r="AY153" s="22" t="s">
        <v>132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79</v>
      </c>
      <c r="BK153" s="201">
        <f>ROUND(I153*H153,2)</f>
        <v>0</v>
      </c>
      <c r="BL153" s="22" t="s">
        <v>139</v>
      </c>
      <c r="BM153" s="22" t="s">
        <v>570</v>
      </c>
    </row>
    <row r="154" spans="2:65" s="1" customFormat="1" ht="16.5" customHeight="1" x14ac:dyDescent="0.3">
      <c r="B154" s="39"/>
      <c r="C154" s="190" t="s">
        <v>337</v>
      </c>
      <c r="D154" s="190" t="s">
        <v>134</v>
      </c>
      <c r="E154" s="191" t="s">
        <v>571</v>
      </c>
      <c r="F154" s="192" t="s">
        <v>572</v>
      </c>
      <c r="G154" s="193" t="s">
        <v>345</v>
      </c>
      <c r="H154" s="194">
        <v>1</v>
      </c>
      <c r="I154" s="195"/>
      <c r="J154" s="196">
        <f>ROUND(I154*H154,2)</f>
        <v>0</v>
      </c>
      <c r="K154" s="192" t="s">
        <v>21</v>
      </c>
      <c r="L154" s="59"/>
      <c r="M154" s="197" t="s">
        <v>21</v>
      </c>
      <c r="N154" s="198" t="s">
        <v>43</v>
      </c>
      <c r="O154" s="4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139</v>
      </c>
      <c r="AT154" s="22" t="s">
        <v>134</v>
      </c>
      <c r="AU154" s="22" t="s">
        <v>79</v>
      </c>
      <c r="AY154" s="22" t="s">
        <v>132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79</v>
      </c>
      <c r="BK154" s="201">
        <f>ROUND(I154*H154,2)</f>
        <v>0</v>
      </c>
      <c r="BL154" s="22" t="s">
        <v>139</v>
      </c>
      <c r="BM154" s="22" t="s">
        <v>573</v>
      </c>
    </row>
    <row r="155" spans="2:65" s="1" customFormat="1" ht="16.5" customHeight="1" x14ac:dyDescent="0.3">
      <c r="B155" s="39"/>
      <c r="C155" s="190" t="s">
        <v>342</v>
      </c>
      <c r="D155" s="190" t="s">
        <v>134</v>
      </c>
      <c r="E155" s="191" t="s">
        <v>574</v>
      </c>
      <c r="F155" s="192" t="s">
        <v>575</v>
      </c>
      <c r="G155" s="193" t="s">
        <v>340</v>
      </c>
      <c r="H155" s="194">
        <v>1</v>
      </c>
      <c r="I155" s="195"/>
      <c r="J155" s="196">
        <f>ROUND(I155*H155,2)</f>
        <v>0</v>
      </c>
      <c r="K155" s="192" t="s">
        <v>21</v>
      </c>
      <c r="L155" s="59"/>
      <c r="M155" s="197" t="s">
        <v>21</v>
      </c>
      <c r="N155" s="198" t="s">
        <v>43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2" t="s">
        <v>139</v>
      </c>
      <c r="AT155" s="22" t="s">
        <v>134</v>
      </c>
      <c r="AU155" s="22" t="s">
        <v>79</v>
      </c>
      <c r="AY155" s="22" t="s">
        <v>132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79</v>
      </c>
      <c r="BK155" s="201">
        <f>ROUND(I155*H155,2)</f>
        <v>0</v>
      </c>
      <c r="BL155" s="22" t="s">
        <v>139</v>
      </c>
      <c r="BM155" s="22" t="s">
        <v>576</v>
      </c>
    </row>
    <row r="156" spans="2:65" s="10" customFormat="1" ht="37.35" customHeight="1" x14ac:dyDescent="0.35">
      <c r="B156" s="174"/>
      <c r="C156" s="175"/>
      <c r="D156" s="176" t="s">
        <v>71</v>
      </c>
      <c r="E156" s="177" t="s">
        <v>577</v>
      </c>
      <c r="F156" s="177" t="s">
        <v>578</v>
      </c>
      <c r="G156" s="175"/>
      <c r="H156" s="175"/>
      <c r="I156" s="178"/>
      <c r="J156" s="179">
        <f>BK156</f>
        <v>0</v>
      </c>
      <c r="K156" s="175"/>
      <c r="L156" s="180"/>
      <c r="M156" s="181"/>
      <c r="N156" s="182"/>
      <c r="O156" s="182"/>
      <c r="P156" s="183">
        <f>SUM(P157:P161)</f>
        <v>0</v>
      </c>
      <c r="Q156" s="182"/>
      <c r="R156" s="183">
        <f>SUM(R157:R161)</f>
        <v>0</v>
      </c>
      <c r="S156" s="182"/>
      <c r="T156" s="184">
        <f>SUM(T157:T161)</f>
        <v>0</v>
      </c>
      <c r="AR156" s="185" t="s">
        <v>79</v>
      </c>
      <c r="AT156" s="186" t="s">
        <v>71</v>
      </c>
      <c r="AU156" s="186" t="s">
        <v>72</v>
      </c>
      <c r="AY156" s="185" t="s">
        <v>132</v>
      </c>
      <c r="BK156" s="187">
        <f>SUM(BK157:BK161)</f>
        <v>0</v>
      </c>
    </row>
    <row r="157" spans="2:65" s="1" customFormat="1" ht="16.5" customHeight="1" x14ac:dyDescent="0.3">
      <c r="B157" s="39"/>
      <c r="C157" s="190" t="s">
        <v>347</v>
      </c>
      <c r="D157" s="190" t="s">
        <v>134</v>
      </c>
      <c r="E157" s="191" t="s">
        <v>579</v>
      </c>
      <c r="F157" s="192" t="s">
        <v>580</v>
      </c>
      <c r="G157" s="193" t="s">
        <v>340</v>
      </c>
      <c r="H157" s="194">
        <v>1</v>
      </c>
      <c r="I157" s="195"/>
      <c r="J157" s="196">
        <f>ROUND(I157*H157,2)</f>
        <v>0</v>
      </c>
      <c r="K157" s="192" t="s">
        <v>21</v>
      </c>
      <c r="L157" s="59"/>
      <c r="M157" s="197" t="s">
        <v>21</v>
      </c>
      <c r="N157" s="198" t="s">
        <v>43</v>
      </c>
      <c r="O157" s="4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2" t="s">
        <v>139</v>
      </c>
      <c r="AT157" s="22" t="s">
        <v>134</v>
      </c>
      <c r="AU157" s="22" t="s">
        <v>79</v>
      </c>
      <c r="AY157" s="22" t="s">
        <v>132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79</v>
      </c>
      <c r="BK157" s="201">
        <f>ROUND(I157*H157,2)</f>
        <v>0</v>
      </c>
      <c r="BL157" s="22" t="s">
        <v>139</v>
      </c>
      <c r="BM157" s="22" t="s">
        <v>581</v>
      </c>
    </row>
    <row r="158" spans="2:65" s="1" customFormat="1" ht="16.5" customHeight="1" x14ac:dyDescent="0.3">
      <c r="B158" s="39"/>
      <c r="C158" s="190" t="s">
        <v>352</v>
      </c>
      <c r="D158" s="190" t="s">
        <v>134</v>
      </c>
      <c r="E158" s="191" t="s">
        <v>582</v>
      </c>
      <c r="F158" s="192" t="s">
        <v>583</v>
      </c>
      <c r="G158" s="193" t="s">
        <v>340</v>
      </c>
      <c r="H158" s="194">
        <v>1</v>
      </c>
      <c r="I158" s="195"/>
      <c r="J158" s="196">
        <f>ROUND(I158*H158,2)</f>
        <v>0</v>
      </c>
      <c r="K158" s="192" t="s">
        <v>21</v>
      </c>
      <c r="L158" s="59"/>
      <c r="M158" s="197" t="s">
        <v>21</v>
      </c>
      <c r="N158" s="198" t="s">
        <v>43</v>
      </c>
      <c r="O158" s="4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22" t="s">
        <v>139</v>
      </c>
      <c r="AT158" s="22" t="s">
        <v>134</v>
      </c>
      <c r="AU158" s="22" t="s">
        <v>79</v>
      </c>
      <c r="AY158" s="22" t="s">
        <v>132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79</v>
      </c>
      <c r="BK158" s="201">
        <f>ROUND(I158*H158,2)</f>
        <v>0</v>
      </c>
      <c r="BL158" s="22" t="s">
        <v>139</v>
      </c>
      <c r="BM158" s="22" t="s">
        <v>584</v>
      </c>
    </row>
    <row r="159" spans="2:65" s="1" customFormat="1" ht="16.5" customHeight="1" x14ac:dyDescent="0.3">
      <c r="B159" s="39"/>
      <c r="C159" s="190" t="s">
        <v>356</v>
      </c>
      <c r="D159" s="190" t="s">
        <v>134</v>
      </c>
      <c r="E159" s="191" t="s">
        <v>585</v>
      </c>
      <c r="F159" s="192" t="s">
        <v>586</v>
      </c>
      <c r="G159" s="193" t="s">
        <v>340</v>
      </c>
      <c r="H159" s="194">
        <v>1</v>
      </c>
      <c r="I159" s="195"/>
      <c r="J159" s="196">
        <f>ROUND(I159*H159,2)</f>
        <v>0</v>
      </c>
      <c r="K159" s="192" t="s">
        <v>21</v>
      </c>
      <c r="L159" s="59"/>
      <c r="M159" s="197" t="s">
        <v>21</v>
      </c>
      <c r="N159" s="198" t="s">
        <v>43</v>
      </c>
      <c r="O159" s="4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2" t="s">
        <v>139</v>
      </c>
      <c r="AT159" s="22" t="s">
        <v>134</v>
      </c>
      <c r="AU159" s="22" t="s">
        <v>79</v>
      </c>
      <c r="AY159" s="22" t="s">
        <v>132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79</v>
      </c>
      <c r="BK159" s="201">
        <f>ROUND(I159*H159,2)</f>
        <v>0</v>
      </c>
      <c r="BL159" s="22" t="s">
        <v>139</v>
      </c>
      <c r="BM159" s="22" t="s">
        <v>587</v>
      </c>
    </row>
    <row r="160" spans="2:65" s="1" customFormat="1" ht="16.5" customHeight="1" x14ac:dyDescent="0.3">
      <c r="B160" s="39"/>
      <c r="C160" s="190" t="s">
        <v>361</v>
      </c>
      <c r="D160" s="190" t="s">
        <v>134</v>
      </c>
      <c r="E160" s="191" t="s">
        <v>588</v>
      </c>
      <c r="F160" s="192" t="s">
        <v>589</v>
      </c>
      <c r="G160" s="193" t="s">
        <v>340</v>
      </c>
      <c r="H160" s="194">
        <v>1</v>
      </c>
      <c r="I160" s="195"/>
      <c r="J160" s="196">
        <f>ROUND(I160*H160,2)</f>
        <v>0</v>
      </c>
      <c r="K160" s="192" t="s">
        <v>21</v>
      </c>
      <c r="L160" s="59"/>
      <c r="M160" s="197" t="s">
        <v>21</v>
      </c>
      <c r="N160" s="198" t="s">
        <v>43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139</v>
      </c>
      <c r="AT160" s="22" t="s">
        <v>134</v>
      </c>
      <c r="AU160" s="22" t="s">
        <v>79</v>
      </c>
      <c r="AY160" s="22" t="s">
        <v>132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79</v>
      </c>
      <c r="BK160" s="201">
        <f>ROUND(I160*H160,2)</f>
        <v>0</v>
      </c>
      <c r="BL160" s="22" t="s">
        <v>139</v>
      </c>
      <c r="BM160" s="22" t="s">
        <v>590</v>
      </c>
    </row>
    <row r="161" spans="2:65" s="1" customFormat="1" ht="16.5" customHeight="1" x14ac:dyDescent="0.3">
      <c r="B161" s="39"/>
      <c r="C161" s="190" t="s">
        <v>367</v>
      </c>
      <c r="D161" s="190" t="s">
        <v>134</v>
      </c>
      <c r="E161" s="191" t="s">
        <v>591</v>
      </c>
      <c r="F161" s="192" t="s">
        <v>592</v>
      </c>
      <c r="G161" s="193" t="s">
        <v>340</v>
      </c>
      <c r="H161" s="194">
        <v>1</v>
      </c>
      <c r="I161" s="195"/>
      <c r="J161" s="196">
        <f>ROUND(I161*H161,2)</f>
        <v>0</v>
      </c>
      <c r="K161" s="192" t="s">
        <v>21</v>
      </c>
      <c r="L161" s="59"/>
      <c r="M161" s="197" t="s">
        <v>21</v>
      </c>
      <c r="N161" s="235" t="s">
        <v>43</v>
      </c>
      <c r="O161" s="236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AR161" s="22" t="s">
        <v>139</v>
      </c>
      <c r="AT161" s="22" t="s">
        <v>134</v>
      </c>
      <c r="AU161" s="22" t="s">
        <v>79</v>
      </c>
      <c r="AY161" s="22" t="s">
        <v>132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79</v>
      </c>
      <c r="BK161" s="201">
        <f>ROUND(I161*H161,2)</f>
        <v>0</v>
      </c>
      <c r="BL161" s="22" t="s">
        <v>139</v>
      </c>
      <c r="BM161" s="22" t="s">
        <v>593</v>
      </c>
    </row>
    <row r="162" spans="2:65" s="1" customFormat="1" ht="6.95" customHeight="1" x14ac:dyDescent="0.3">
      <c r="B162" s="54"/>
      <c r="C162" s="55"/>
      <c r="D162" s="55"/>
      <c r="E162" s="55"/>
      <c r="F162" s="55"/>
      <c r="G162" s="55"/>
      <c r="H162" s="55"/>
      <c r="I162" s="137"/>
      <c r="J162" s="55"/>
      <c r="K162" s="55"/>
      <c r="L162" s="59"/>
    </row>
  </sheetData>
  <sheetProtection algorithmName="SHA-512" hashValue="+QZcdEjMCiOw1wJplZEUiHkH51UwM4RrR2p+Vhe+tCaitw0Iu5VWFi0o9U93htFswdfjGmY86r3RnTdPPxJMEw==" saltValue="tIKLXUjtNtLpwJ+lXJG0n2dWVXpMyPzlHyxVx1xFKDIrjubRnMt6E1sVd6LSrujklx9gWQHHR582wC7h+/WDNg==" spinCount="100000" sheet="1" objects="1" scenarios="1" formatColumns="0" formatRows="0" autoFilter="0"/>
  <autoFilter ref="C94:K161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4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91</v>
      </c>
      <c r="G1" s="362" t="s">
        <v>92</v>
      </c>
      <c r="H1" s="362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90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 x14ac:dyDescent="0.3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3" t="str">
        <f>'Rekapitulace stavby'!K6</f>
        <v>Terminál veřejné dopravy Chrudim - nezpůsobilé náklady</v>
      </c>
      <c r="F7" s="364"/>
      <c r="G7" s="364"/>
      <c r="H7" s="364"/>
      <c r="I7" s="115"/>
      <c r="J7" s="27"/>
      <c r="K7" s="29"/>
    </row>
    <row r="8" spans="1:70" s="1" customFormat="1" ht="15" x14ac:dyDescent="0.3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5" t="s">
        <v>594</v>
      </c>
      <c r="F9" s="366"/>
      <c r="G9" s="366"/>
      <c r="H9" s="366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419</v>
      </c>
      <c r="G12" s="40"/>
      <c r="H12" s="40"/>
      <c r="I12" s="117" t="s">
        <v>25</v>
      </c>
      <c r="J12" s="118" t="str">
        <f>'Rekapitulace stavby'!AN8</f>
        <v>27. 2. 2018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>Město Chrudim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">
      <c r="B21" s="39"/>
      <c r="C21" s="40"/>
      <c r="D21" s="40"/>
      <c r="E21" s="33" t="str">
        <f>IF('Rekapitulace stavby'!E17="","",'Rekapitulace stavby'!E17)</f>
        <v>Atreliér K2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4" t="s">
        <v>21</v>
      </c>
      <c r="F24" s="354"/>
      <c r="G24" s="354"/>
      <c r="H24" s="354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ROUND(J80,2)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ROUND(SUM(BE80:BE143), 2)</f>
        <v>0</v>
      </c>
      <c r="G30" s="40"/>
      <c r="H30" s="40"/>
      <c r="I30" s="129">
        <v>0.21</v>
      </c>
      <c r="J30" s="128">
        <f>ROUND(ROUND((SUM(BE80:BE143)),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ROUND(SUM(BF80:BF143), 2)</f>
        <v>0</v>
      </c>
      <c r="G31" s="40"/>
      <c r="H31" s="40"/>
      <c r="I31" s="129">
        <v>0.15</v>
      </c>
      <c r="J31" s="128">
        <f>ROUND(ROUND((SUM(BF80:BF143)),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ROUND(SUM(BG80:BG143),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ROUND(SUM(BH80:BH143),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ROUND(SUM(BI80:BI143),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100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3" t="str">
        <f>E7</f>
        <v>Terminál veřejné dopravy Chrudim - nezpůsobilé náklady</v>
      </c>
      <c r="F45" s="364"/>
      <c r="G45" s="364"/>
      <c r="H45" s="364"/>
      <c r="I45" s="116"/>
      <c r="J45" s="40"/>
      <c r="K45" s="43"/>
    </row>
    <row r="46" spans="2:11" s="1" customFormat="1" ht="14.45" customHeight="1" x14ac:dyDescent="0.3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5" t="str">
        <f>E9</f>
        <v>004 - SO 902 Kašna technologie</v>
      </c>
      <c r="F47" s="366"/>
      <c r="G47" s="366"/>
      <c r="H47" s="366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27. 2. 2018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4" t="str">
        <f>E21</f>
        <v>Atreliér K2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58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101</v>
      </c>
      <c r="D54" s="130"/>
      <c r="E54" s="130"/>
      <c r="F54" s="130"/>
      <c r="G54" s="130"/>
      <c r="H54" s="130"/>
      <c r="I54" s="143"/>
      <c r="J54" s="144" t="s">
        <v>102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103</v>
      </c>
      <c r="D56" s="40"/>
      <c r="E56" s="40"/>
      <c r="F56" s="40"/>
      <c r="G56" s="40"/>
      <c r="H56" s="40"/>
      <c r="I56" s="116"/>
      <c r="J56" s="126">
        <f>J80</f>
        <v>0</v>
      </c>
      <c r="K56" s="43"/>
      <c r="AU56" s="22" t="s">
        <v>104</v>
      </c>
    </row>
    <row r="57" spans="2:47" s="7" customFormat="1" ht="24.95" customHeight="1" x14ac:dyDescent="0.3">
      <c r="B57" s="147"/>
      <c r="C57" s="148"/>
      <c r="D57" s="149" t="s">
        <v>595</v>
      </c>
      <c r="E57" s="150"/>
      <c r="F57" s="150"/>
      <c r="G57" s="150"/>
      <c r="H57" s="150"/>
      <c r="I57" s="151"/>
      <c r="J57" s="152">
        <f>J81</f>
        <v>0</v>
      </c>
      <c r="K57" s="153"/>
    </row>
    <row r="58" spans="2:47" s="7" customFormat="1" ht="24.95" customHeight="1" x14ac:dyDescent="0.3">
      <c r="B58" s="147"/>
      <c r="C58" s="148"/>
      <c r="D58" s="149" t="s">
        <v>596</v>
      </c>
      <c r="E58" s="150"/>
      <c r="F58" s="150"/>
      <c r="G58" s="150"/>
      <c r="H58" s="150"/>
      <c r="I58" s="151"/>
      <c r="J58" s="152">
        <f>J98</f>
        <v>0</v>
      </c>
      <c r="K58" s="153"/>
    </row>
    <row r="59" spans="2:47" s="7" customFormat="1" ht="24.95" customHeight="1" x14ac:dyDescent="0.3">
      <c r="B59" s="147"/>
      <c r="C59" s="148"/>
      <c r="D59" s="149" t="s">
        <v>597</v>
      </c>
      <c r="E59" s="150"/>
      <c r="F59" s="150"/>
      <c r="G59" s="150"/>
      <c r="H59" s="150"/>
      <c r="I59" s="151"/>
      <c r="J59" s="152">
        <f>J105</f>
        <v>0</v>
      </c>
      <c r="K59" s="153"/>
    </row>
    <row r="60" spans="2:47" s="7" customFormat="1" ht="24.95" customHeight="1" x14ac:dyDescent="0.3">
      <c r="B60" s="147"/>
      <c r="C60" s="148"/>
      <c r="D60" s="149" t="s">
        <v>598</v>
      </c>
      <c r="E60" s="150"/>
      <c r="F60" s="150"/>
      <c r="G60" s="150"/>
      <c r="H60" s="150"/>
      <c r="I60" s="151"/>
      <c r="J60" s="152">
        <f>J135</f>
        <v>0</v>
      </c>
      <c r="K60" s="153"/>
    </row>
    <row r="61" spans="2:47" s="1" customFormat="1" ht="21.75" customHeight="1" x14ac:dyDescent="0.3">
      <c r="B61" s="39"/>
      <c r="C61" s="40"/>
      <c r="D61" s="40"/>
      <c r="E61" s="40"/>
      <c r="F61" s="40"/>
      <c r="G61" s="40"/>
      <c r="H61" s="40"/>
      <c r="I61" s="116"/>
      <c r="J61" s="40"/>
      <c r="K61" s="43"/>
    </row>
    <row r="62" spans="2:47" s="1" customFormat="1" ht="6.95" customHeight="1" x14ac:dyDescent="0.3">
      <c r="B62" s="54"/>
      <c r="C62" s="55"/>
      <c r="D62" s="55"/>
      <c r="E62" s="55"/>
      <c r="F62" s="55"/>
      <c r="G62" s="55"/>
      <c r="H62" s="55"/>
      <c r="I62" s="137"/>
      <c r="J62" s="55"/>
      <c r="K62" s="56"/>
    </row>
    <row r="66" spans="2:63" s="1" customFormat="1" ht="6.95" customHeight="1" x14ac:dyDescent="0.3">
      <c r="B66" s="57"/>
      <c r="C66" s="58"/>
      <c r="D66" s="58"/>
      <c r="E66" s="58"/>
      <c r="F66" s="58"/>
      <c r="G66" s="58"/>
      <c r="H66" s="58"/>
      <c r="I66" s="140"/>
      <c r="J66" s="58"/>
      <c r="K66" s="58"/>
      <c r="L66" s="59"/>
    </row>
    <row r="67" spans="2:63" s="1" customFormat="1" ht="36.950000000000003" customHeight="1" x14ac:dyDescent="0.3">
      <c r="B67" s="39"/>
      <c r="C67" s="60" t="s">
        <v>116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6.95" customHeight="1" x14ac:dyDescent="0.3">
      <c r="B68" s="39"/>
      <c r="C68" s="61"/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4.45" customHeight="1" x14ac:dyDescent="0.3">
      <c r="B69" s="39"/>
      <c r="C69" s="63" t="s">
        <v>18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6.5" customHeight="1" x14ac:dyDescent="0.3">
      <c r="B70" s="39"/>
      <c r="C70" s="61"/>
      <c r="D70" s="61"/>
      <c r="E70" s="359" t="str">
        <f>E7</f>
        <v>Terminál veřejné dopravy Chrudim - nezpůsobilé náklady</v>
      </c>
      <c r="F70" s="360"/>
      <c r="G70" s="360"/>
      <c r="H70" s="360"/>
      <c r="I70" s="161"/>
      <c r="J70" s="61"/>
      <c r="K70" s="61"/>
      <c r="L70" s="59"/>
    </row>
    <row r="71" spans="2:63" s="1" customFormat="1" ht="14.45" customHeight="1" x14ac:dyDescent="0.3">
      <c r="B71" s="39"/>
      <c r="C71" s="63" t="s">
        <v>97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7.25" customHeight="1" x14ac:dyDescent="0.3">
      <c r="B72" s="39"/>
      <c r="C72" s="61"/>
      <c r="D72" s="61"/>
      <c r="E72" s="326" t="str">
        <f>E9</f>
        <v>004 - SO 902 Kašna technologie</v>
      </c>
      <c r="F72" s="361"/>
      <c r="G72" s="361"/>
      <c r="H72" s="361"/>
      <c r="I72" s="161"/>
      <c r="J72" s="61"/>
      <c r="K72" s="61"/>
      <c r="L72" s="59"/>
    </row>
    <row r="73" spans="2:63" s="1" customFormat="1" ht="6.95" customHeight="1" x14ac:dyDescent="0.3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8" customHeight="1" x14ac:dyDescent="0.3">
      <c r="B74" s="39"/>
      <c r="C74" s="63" t="s">
        <v>23</v>
      </c>
      <c r="D74" s="61"/>
      <c r="E74" s="61"/>
      <c r="F74" s="162" t="str">
        <f>F12</f>
        <v xml:space="preserve"> </v>
      </c>
      <c r="G74" s="61"/>
      <c r="H74" s="61"/>
      <c r="I74" s="163" t="s">
        <v>25</v>
      </c>
      <c r="J74" s="71" t="str">
        <f>IF(J12="","",J12)</f>
        <v>27. 2. 2018</v>
      </c>
      <c r="K74" s="61"/>
      <c r="L74" s="59"/>
    </row>
    <row r="75" spans="2:63" s="1" customFormat="1" ht="6.95" customHeight="1" x14ac:dyDescent="0.3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63" s="1" customFormat="1" ht="15" x14ac:dyDescent="0.3">
      <c r="B76" s="39"/>
      <c r="C76" s="63" t="s">
        <v>27</v>
      </c>
      <c r="D76" s="61"/>
      <c r="E76" s="61"/>
      <c r="F76" s="162" t="str">
        <f>E15</f>
        <v>Město Chrudim</v>
      </c>
      <c r="G76" s="61"/>
      <c r="H76" s="61"/>
      <c r="I76" s="163" t="s">
        <v>33</v>
      </c>
      <c r="J76" s="162" t="str">
        <f>E21</f>
        <v>Atreliér K2</v>
      </c>
      <c r="K76" s="61"/>
      <c r="L76" s="59"/>
    </row>
    <row r="77" spans="2:63" s="1" customFormat="1" ht="14.45" customHeight="1" x14ac:dyDescent="0.3">
      <c r="B77" s="39"/>
      <c r="C77" s="63" t="s">
        <v>31</v>
      </c>
      <c r="D77" s="61"/>
      <c r="E77" s="61"/>
      <c r="F77" s="162" t="str">
        <f>IF(E18="","",E18)</f>
        <v/>
      </c>
      <c r="G77" s="61"/>
      <c r="H77" s="61"/>
      <c r="I77" s="161"/>
      <c r="J77" s="61"/>
      <c r="K77" s="61"/>
      <c r="L77" s="59"/>
    </row>
    <row r="78" spans="2:63" s="1" customFormat="1" ht="10.35" customHeight="1" x14ac:dyDescent="0.3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63" s="9" customFormat="1" ht="29.25" customHeight="1" x14ac:dyDescent="0.3">
      <c r="B79" s="164"/>
      <c r="C79" s="165" t="s">
        <v>117</v>
      </c>
      <c r="D79" s="166" t="s">
        <v>57</v>
      </c>
      <c r="E79" s="166" t="s">
        <v>53</v>
      </c>
      <c r="F79" s="166" t="s">
        <v>118</v>
      </c>
      <c r="G79" s="166" t="s">
        <v>119</v>
      </c>
      <c r="H79" s="166" t="s">
        <v>120</v>
      </c>
      <c r="I79" s="167" t="s">
        <v>121</v>
      </c>
      <c r="J79" s="166" t="s">
        <v>102</v>
      </c>
      <c r="K79" s="168" t="s">
        <v>122</v>
      </c>
      <c r="L79" s="169"/>
      <c r="M79" s="79" t="s">
        <v>123</v>
      </c>
      <c r="N79" s="80" t="s">
        <v>42</v>
      </c>
      <c r="O79" s="80" t="s">
        <v>124</v>
      </c>
      <c r="P79" s="80" t="s">
        <v>125</v>
      </c>
      <c r="Q79" s="80" t="s">
        <v>126</v>
      </c>
      <c r="R79" s="80" t="s">
        <v>127</v>
      </c>
      <c r="S79" s="80" t="s">
        <v>128</v>
      </c>
      <c r="T79" s="81" t="s">
        <v>129</v>
      </c>
    </row>
    <row r="80" spans="2:63" s="1" customFormat="1" ht="29.25" customHeight="1" x14ac:dyDescent="0.35">
      <c r="B80" s="39"/>
      <c r="C80" s="85" t="s">
        <v>103</v>
      </c>
      <c r="D80" s="61"/>
      <c r="E80" s="61"/>
      <c r="F80" s="61"/>
      <c r="G80" s="61"/>
      <c r="H80" s="61"/>
      <c r="I80" s="161"/>
      <c r="J80" s="170">
        <f>BK80</f>
        <v>0</v>
      </c>
      <c r="K80" s="61"/>
      <c r="L80" s="59"/>
      <c r="M80" s="82"/>
      <c r="N80" s="83"/>
      <c r="O80" s="83"/>
      <c r="P80" s="171">
        <f>P81+P98+P105+P135</f>
        <v>0</v>
      </c>
      <c r="Q80" s="83"/>
      <c r="R80" s="171">
        <f>R81+R98+R105+R135</f>
        <v>0</v>
      </c>
      <c r="S80" s="83"/>
      <c r="T80" s="172">
        <f>T81+T98+T105+T135</f>
        <v>0</v>
      </c>
      <c r="AT80" s="22" t="s">
        <v>71</v>
      </c>
      <c r="AU80" s="22" t="s">
        <v>104</v>
      </c>
      <c r="BK80" s="173">
        <f>BK81+BK98+BK105+BK135</f>
        <v>0</v>
      </c>
    </row>
    <row r="81" spans="2:65" s="10" customFormat="1" ht="37.35" customHeight="1" x14ac:dyDescent="0.35">
      <c r="B81" s="174"/>
      <c r="C81" s="175"/>
      <c r="D81" s="176" t="s">
        <v>71</v>
      </c>
      <c r="E81" s="177" t="s">
        <v>439</v>
      </c>
      <c r="F81" s="177" t="s">
        <v>599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SUM(P82:P97)</f>
        <v>0</v>
      </c>
      <c r="Q81" s="182"/>
      <c r="R81" s="183">
        <f>SUM(R82:R97)</f>
        <v>0</v>
      </c>
      <c r="S81" s="182"/>
      <c r="T81" s="184">
        <f>SUM(T82:T97)</f>
        <v>0</v>
      </c>
      <c r="AR81" s="185" t="s">
        <v>79</v>
      </c>
      <c r="AT81" s="186" t="s">
        <v>71</v>
      </c>
      <c r="AU81" s="186" t="s">
        <v>72</v>
      </c>
      <c r="AY81" s="185" t="s">
        <v>132</v>
      </c>
      <c r="BK81" s="187">
        <f>SUM(BK82:BK97)</f>
        <v>0</v>
      </c>
    </row>
    <row r="82" spans="2:65" s="1" customFormat="1" ht="16.5" customHeight="1" x14ac:dyDescent="0.3">
      <c r="B82" s="39"/>
      <c r="C82" s="190" t="s">
        <v>79</v>
      </c>
      <c r="D82" s="190" t="s">
        <v>134</v>
      </c>
      <c r="E82" s="191" t="s">
        <v>600</v>
      </c>
      <c r="F82" s="192" t="s">
        <v>601</v>
      </c>
      <c r="G82" s="193" t="s">
        <v>345</v>
      </c>
      <c r="H82" s="194">
        <v>1</v>
      </c>
      <c r="I82" s="195"/>
      <c r="J82" s="196">
        <f t="shared" ref="J82:J97" si="0">ROUND(I82*H82,2)</f>
        <v>0</v>
      </c>
      <c r="K82" s="192" t="s">
        <v>21</v>
      </c>
      <c r="L82" s="59"/>
      <c r="M82" s="197" t="s">
        <v>21</v>
      </c>
      <c r="N82" s="198" t="s">
        <v>43</v>
      </c>
      <c r="O82" s="40"/>
      <c r="P82" s="199">
        <f t="shared" ref="P82:P97" si="1">O82*H82</f>
        <v>0</v>
      </c>
      <c r="Q82" s="199">
        <v>0</v>
      </c>
      <c r="R82" s="199">
        <f t="shared" ref="R82:R97" si="2">Q82*H82</f>
        <v>0</v>
      </c>
      <c r="S82" s="199">
        <v>0</v>
      </c>
      <c r="T82" s="200">
        <f t="shared" ref="T82:T97" si="3">S82*H82</f>
        <v>0</v>
      </c>
      <c r="AR82" s="22" t="s">
        <v>139</v>
      </c>
      <c r="AT82" s="22" t="s">
        <v>134</v>
      </c>
      <c r="AU82" s="22" t="s">
        <v>79</v>
      </c>
      <c r="AY82" s="22" t="s">
        <v>132</v>
      </c>
      <c r="BE82" s="201">
        <f t="shared" ref="BE82:BE97" si="4">IF(N82="základní",J82,0)</f>
        <v>0</v>
      </c>
      <c r="BF82" s="201">
        <f t="shared" ref="BF82:BF97" si="5">IF(N82="snížená",J82,0)</f>
        <v>0</v>
      </c>
      <c r="BG82" s="201">
        <f t="shared" ref="BG82:BG97" si="6">IF(N82="zákl. přenesená",J82,0)</f>
        <v>0</v>
      </c>
      <c r="BH82" s="201">
        <f t="shared" ref="BH82:BH97" si="7">IF(N82="sníž. přenesená",J82,0)</f>
        <v>0</v>
      </c>
      <c r="BI82" s="201">
        <f t="shared" ref="BI82:BI97" si="8">IF(N82="nulová",J82,0)</f>
        <v>0</v>
      </c>
      <c r="BJ82" s="22" t="s">
        <v>79</v>
      </c>
      <c r="BK82" s="201">
        <f t="shared" ref="BK82:BK97" si="9">ROUND(I82*H82,2)</f>
        <v>0</v>
      </c>
      <c r="BL82" s="22" t="s">
        <v>139</v>
      </c>
      <c r="BM82" s="22" t="s">
        <v>81</v>
      </c>
    </row>
    <row r="83" spans="2:65" s="1" customFormat="1" ht="25.5" customHeight="1" x14ac:dyDescent="0.3">
      <c r="B83" s="39"/>
      <c r="C83" s="190" t="s">
        <v>81</v>
      </c>
      <c r="D83" s="190" t="s">
        <v>134</v>
      </c>
      <c r="E83" s="191" t="s">
        <v>602</v>
      </c>
      <c r="F83" s="192" t="s">
        <v>603</v>
      </c>
      <c r="G83" s="193" t="s">
        <v>345</v>
      </c>
      <c r="H83" s="194">
        <v>1</v>
      </c>
      <c r="I83" s="195"/>
      <c r="J83" s="196">
        <f t="shared" si="0"/>
        <v>0</v>
      </c>
      <c r="K83" s="192" t="s">
        <v>21</v>
      </c>
      <c r="L83" s="59"/>
      <c r="M83" s="197" t="s">
        <v>21</v>
      </c>
      <c r="N83" s="198" t="s">
        <v>43</v>
      </c>
      <c r="O83" s="40"/>
      <c r="P83" s="199">
        <f t="shared" si="1"/>
        <v>0</v>
      </c>
      <c r="Q83" s="199">
        <v>0</v>
      </c>
      <c r="R83" s="199">
        <f t="shared" si="2"/>
        <v>0</v>
      </c>
      <c r="S83" s="199">
        <v>0</v>
      </c>
      <c r="T83" s="200">
        <f t="shared" si="3"/>
        <v>0</v>
      </c>
      <c r="AR83" s="22" t="s">
        <v>139</v>
      </c>
      <c r="AT83" s="22" t="s">
        <v>134</v>
      </c>
      <c r="AU83" s="22" t="s">
        <v>79</v>
      </c>
      <c r="AY83" s="22" t="s">
        <v>132</v>
      </c>
      <c r="BE83" s="201">
        <f t="shared" si="4"/>
        <v>0</v>
      </c>
      <c r="BF83" s="201">
        <f t="shared" si="5"/>
        <v>0</v>
      </c>
      <c r="BG83" s="201">
        <f t="shared" si="6"/>
        <v>0</v>
      </c>
      <c r="BH83" s="201">
        <f t="shared" si="7"/>
        <v>0</v>
      </c>
      <c r="BI83" s="201">
        <f t="shared" si="8"/>
        <v>0</v>
      </c>
      <c r="BJ83" s="22" t="s">
        <v>79</v>
      </c>
      <c r="BK83" s="201">
        <f t="shared" si="9"/>
        <v>0</v>
      </c>
      <c r="BL83" s="22" t="s">
        <v>139</v>
      </c>
      <c r="BM83" s="22" t="s">
        <v>139</v>
      </c>
    </row>
    <row r="84" spans="2:65" s="1" customFormat="1" ht="25.5" customHeight="1" x14ac:dyDescent="0.3">
      <c r="B84" s="39"/>
      <c r="C84" s="190" t="s">
        <v>149</v>
      </c>
      <c r="D84" s="190" t="s">
        <v>134</v>
      </c>
      <c r="E84" s="191" t="s">
        <v>604</v>
      </c>
      <c r="F84" s="192" t="s">
        <v>605</v>
      </c>
      <c r="G84" s="193" t="s">
        <v>345</v>
      </c>
      <c r="H84" s="194">
        <v>1</v>
      </c>
      <c r="I84" s="195"/>
      <c r="J84" s="196">
        <f t="shared" si="0"/>
        <v>0</v>
      </c>
      <c r="K84" s="192" t="s">
        <v>21</v>
      </c>
      <c r="L84" s="59"/>
      <c r="M84" s="197" t="s">
        <v>21</v>
      </c>
      <c r="N84" s="198" t="s">
        <v>43</v>
      </c>
      <c r="O84" s="40"/>
      <c r="P84" s="199">
        <f t="shared" si="1"/>
        <v>0</v>
      </c>
      <c r="Q84" s="199">
        <v>0</v>
      </c>
      <c r="R84" s="199">
        <f t="shared" si="2"/>
        <v>0</v>
      </c>
      <c r="S84" s="199">
        <v>0</v>
      </c>
      <c r="T84" s="200">
        <f t="shared" si="3"/>
        <v>0</v>
      </c>
      <c r="AR84" s="22" t="s">
        <v>139</v>
      </c>
      <c r="AT84" s="22" t="s">
        <v>134</v>
      </c>
      <c r="AU84" s="22" t="s">
        <v>79</v>
      </c>
      <c r="AY84" s="22" t="s">
        <v>132</v>
      </c>
      <c r="BE84" s="201">
        <f t="shared" si="4"/>
        <v>0</v>
      </c>
      <c r="BF84" s="201">
        <f t="shared" si="5"/>
        <v>0</v>
      </c>
      <c r="BG84" s="201">
        <f t="shared" si="6"/>
        <v>0</v>
      </c>
      <c r="BH84" s="201">
        <f t="shared" si="7"/>
        <v>0</v>
      </c>
      <c r="BI84" s="201">
        <f t="shared" si="8"/>
        <v>0</v>
      </c>
      <c r="BJ84" s="22" t="s">
        <v>79</v>
      </c>
      <c r="BK84" s="201">
        <f t="shared" si="9"/>
        <v>0</v>
      </c>
      <c r="BL84" s="22" t="s">
        <v>139</v>
      </c>
      <c r="BM84" s="22" t="s">
        <v>162</v>
      </c>
    </row>
    <row r="85" spans="2:65" s="1" customFormat="1" ht="38.25" customHeight="1" x14ac:dyDescent="0.3">
      <c r="B85" s="39"/>
      <c r="C85" s="190" t="s">
        <v>139</v>
      </c>
      <c r="D85" s="190" t="s">
        <v>134</v>
      </c>
      <c r="E85" s="191" t="s">
        <v>606</v>
      </c>
      <c r="F85" s="192" t="s">
        <v>607</v>
      </c>
      <c r="G85" s="193" t="s">
        <v>345</v>
      </c>
      <c r="H85" s="194">
        <v>1</v>
      </c>
      <c r="I85" s="195"/>
      <c r="J85" s="196">
        <f t="shared" si="0"/>
        <v>0</v>
      </c>
      <c r="K85" s="192" t="s">
        <v>21</v>
      </c>
      <c r="L85" s="59"/>
      <c r="M85" s="197" t="s">
        <v>21</v>
      </c>
      <c r="N85" s="198" t="s">
        <v>43</v>
      </c>
      <c r="O85" s="40"/>
      <c r="P85" s="199">
        <f t="shared" si="1"/>
        <v>0</v>
      </c>
      <c r="Q85" s="199">
        <v>0</v>
      </c>
      <c r="R85" s="199">
        <f t="shared" si="2"/>
        <v>0</v>
      </c>
      <c r="S85" s="199">
        <v>0</v>
      </c>
      <c r="T85" s="200">
        <f t="shared" si="3"/>
        <v>0</v>
      </c>
      <c r="AR85" s="22" t="s">
        <v>139</v>
      </c>
      <c r="AT85" s="22" t="s">
        <v>134</v>
      </c>
      <c r="AU85" s="22" t="s">
        <v>79</v>
      </c>
      <c r="AY85" s="22" t="s">
        <v>132</v>
      </c>
      <c r="BE85" s="201">
        <f t="shared" si="4"/>
        <v>0</v>
      </c>
      <c r="BF85" s="201">
        <f t="shared" si="5"/>
        <v>0</v>
      </c>
      <c r="BG85" s="201">
        <f t="shared" si="6"/>
        <v>0</v>
      </c>
      <c r="BH85" s="201">
        <f t="shared" si="7"/>
        <v>0</v>
      </c>
      <c r="BI85" s="201">
        <f t="shared" si="8"/>
        <v>0</v>
      </c>
      <c r="BJ85" s="22" t="s">
        <v>79</v>
      </c>
      <c r="BK85" s="201">
        <f t="shared" si="9"/>
        <v>0</v>
      </c>
      <c r="BL85" s="22" t="s">
        <v>139</v>
      </c>
      <c r="BM85" s="22" t="s">
        <v>171</v>
      </c>
    </row>
    <row r="86" spans="2:65" s="1" customFormat="1" ht="16.5" customHeight="1" x14ac:dyDescent="0.3">
      <c r="B86" s="39"/>
      <c r="C86" s="190" t="s">
        <v>158</v>
      </c>
      <c r="D86" s="190" t="s">
        <v>134</v>
      </c>
      <c r="E86" s="191" t="s">
        <v>608</v>
      </c>
      <c r="F86" s="192" t="s">
        <v>609</v>
      </c>
      <c r="G86" s="193" t="s">
        <v>345</v>
      </c>
      <c r="H86" s="194">
        <v>5</v>
      </c>
      <c r="I86" s="195"/>
      <c r="J86" s="196">
        <f t="shared" si="0"/>
        <v>0</v>
      </c>
      <c r="K86" s="192" t="s">
        <v>21</v>
      </c>
      <c r="L86" s="59"/>
      <c r="M86" s="197" t="s">
        <v>21</v>
      </c>
      <c r="N86" s="198" t="s">
        <v>43</v>
      </c>
      <c r="O86" s="40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AR86" s="22" t="s">
        <v>139</v>
      </c>
      <c r="AT86" s="22" t="s">
        <v>134</v>
      </c>
      <c r="AU86" s="22" t="s">
        <v>79</v>
      </c>
      <c r="AY86" s="22" t="s">
        <v>132</v>
      </c>
      <c r="BE86" s="201">
        <f t="shared" si="4"/>
        <v>0</v>
      </c>
      <c r="BF86" s="201">
        <f t="shared" si="5"/>
        <v>0</v>
      </c>
      <c r="BG86" s="201">
        <f t="shared" si="6"/>
        <v>0</v>
      </c>
      <c r="BH86" s="201">
        <f t="shared" si="7"/>
        <v>0</v>
      </c>
      <c r="BI86" s="201">
        <f t="shared" si="8"/>
        <v>0</v>
      </c>
      <c r="BJ86" s="22" t="s">
        <v>79</v>
      </c>
      <c r="BK86" s="201">
        <f t="shared" si="9"/>
        <v>0</v>
      </c>
      <c r="BL86" s="22" t="s">
        <v>139</v>
      </c>
      <c r="BM86" s="22" t="s">
        <v>180</v>
      </c>
    </row>
    <row r="87" spans="2:65" s="1" customFormat="1" ht="63.75" customHeight="1" x14ac:dyDescent="0.3">
      <c r="B87" s="39"/>
      <c r="C87" s="190" t="s">
        <v>162</v>
      </c>
      <c r="D87" s="190" t="s">
        <v>134</v>
      </c>
      <c r="E87" s="191" t="s">
        <v>610</v>
      </c>
      <c r="F87" s="192" t="s">
        <v>611</v>
      </c>
      <c r="G87" s="193" t="s">
        <v>345</v>
      </c>
      <c r="H87" s="194">
        <v>1</v>
      </c>
      <c r="I87" s="195"/>
      <c r="J87" s="196">
        <f t="shared" si="0"/>
        <v>0</v>
      </c>
      <c r="K87" s="192" t="s">
        <v>21</v>
      </c>
      <c r="L87" s="59"/>
      <c r="M87" s="197" t="s">
        <v>21</v>
      </c>
      <c r="N87" s="198" t="s">
        <v>43</v>
      </c>
      <c r="O87" s="40"/>
      <c r="P87" s="199">
        <f t="shared" si="1"/>
        <v>0</v>
      </c>
      <c r="Q87" s="199">
        <v>0</v>
      </c>
      <c r="R87" s="199">
        <f t="shared" si="2"/>
        <v>0</v>
      </c>
      <c r="S87" s="199">
        <v>0</v>
      </c>
      <c r="T87" s="200">
        <f t="shared" si="3"/>
        <v>0</v>
      </c>
      <c r="AR87" s="22" t="s">
        <v>139</v>
      </c>
      <c r="AT87" s="22" t="s">
        <v>134</v>
      </c>
      <c r="AU87" s="22" t="s">
        <v>79</v>
      </c>
      <c r="AY87" s="22" t="s">
        <v>132</v>
      </c>
      <c r="BE87" s="201">
        <f t="shared" si="4"/>
        <v>0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79</v>
      </c>
      <c r="BK87" s="201">
        <f t="shared" si="9"/>
        <v>0</v>
      </c>
      <c r="BL87" s="22" t="s">
        <v>139</v>
      </c>
      <c r="BM87" s="22" t="s">
        <v>191</v>
      </c>
    </row>
    <row r="88" spans="2:65" s="1" customFormat="1" ht="25.5" customHeight="1" x14ac:dyDescent="0.3">
      <c r="B88" s="39"/>
      <c r="C88" s="190" t="s">
        <v>166</v>
      </c>
      <c r="D88" s="190" t="s">
        <v>134</v>
      </c>
      <c r="E88" s="191" t="s">
        <v>612</v>
      </c>
      <c r="F88" s="192" t="s">
        <v>613</v>
      </c>
      <c r="G88" s="193" t="s">
        <v>345</v>
      </c>
      <c r="H88" s="194">
        <v>1</v>
      </c>
      <c r="I88" s="195"/>
      <c r="J88" s="196">
        <f t="shared" si="0"/>
        <v>0</v>
      </c>
      <c r="K88" s="192" t="s">
        <v>21</v>
      </c>
      <c r="L88" s="59"/>
      <c r="M88" s="197" t="s">
        <v>21</v>
      </c>
      <c r="N88" s="198" t="s">
        <v>43</v>
      </c>
      <c r="O88" s="40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AR88" s="22" t="s">
        <v>139</v>
      </c>
      <c r="AT88" s="22" t="s">
        <v>134</v>
      </c>
      <c r="AU88" s="22" t="s">
        <v>79</v>
      </c>
      <c r="AY88" s="22" t="s">
        <v>132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79</v>
      </c>
      <c r="BK88" s="201">
        <f t="shared" si="9"/>
        <v>0</v>
      </c>
      <c r="BL88" s="22" t="s">
        <v>139</v>
      </c>
      <c r="BM88" s="22" t="s">
        <v>203</v>
      </c>
    </row>
    <row r="89" spans="2:65" s="1" customFormat="1" ht="63.75" customHeight="1" x14ac:dyDescent="0.3">
      <c r="B89" s="39"/>
      <c r="C89" s="190" t="s">
        <v>171</v>
      </c>
      <c r="D89" s="190" t="s">
        <v>134</v>
      </c>
      <c r="E89" s="191" t="s">
        <v>614</v>
      </c>
      <c r="F89" s="192" t="s">
        <v>615</v>
      </c>
      <c r="G89" s="193" t="s">
        <v>345</v>
      </c>
      <c r="H89" s="194">
        <v>1</v>
      </c>
      <c r="I89" s="195"/>
      <c r="J89" s="196">
        <f t="shared" si="0"/>
        <v>0</v>
      </c>
      <c r="K89" s="192" t="s">
        <v>21</v>
      </c>
      <c r="L89" s="59"/>
      <c r="M89" s="197" t="s">
        <v>21</v>
      </c>
      <c r="N89" s="198" t="s">
        <v>43</v>
      </c>
      <c r="O89" s="40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139</v>
      </c>
      <c r="AT89" s="22" t="s">
        <v>134</v>
      </c>
      <c r="AU89" s="22" t="s">
        <v>79</v>
      </c>
      <c r="AY89" s="22" t="s">
        <v>132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79</v>
      </c>
      <c r="BK89" s="201">
        <f t="shared" si="9"/>
        <v>0</v>
      </c>
      <c r="BL89" s="22" t="s">
        <v>139</v>
      </c>
      <c r="BM89" s="22" t="s">
        <v>212</v>
      </c>
    </row>
    <row r="90" spans="2:65" s="1" customFormat="1" ht="51" customHeight="1" x14ac:dyDescent="0.3">
      <c r="B90" s="39"/>
      <c r="C90" s="190" t="s">
        <v>176</v>
      </c>
      <c r="D90" s="190" t="s">
        <v>134</v>
      </c>
      <c r="E90" s="191" t="s">
        <v>616</v>
      </c>
      <c r="F90" s="192" t="s">
        <v>617</v>
      </c>
      <c r="G90" s="193" t="s">
        <v>345</v>
      </c>
      <c r="H90" s="194">
        <v>1</v>
      </c>
      <c r="I90" s="195"/>
      <c r="J90" s="196">
        <f t="shared" si="0"/>
        <v>0</v>
      </c>
      <c r="K90" s="192" t="s">
        <v>21</v>
      </c>
      <c r="L90" s="59"/>
      <c r="M90" s="197" t="s">
        <v>21</v>
      </c>
      <c r="N90" s="198" t="s">
        <v>43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139</v>
      </c>
      <c r="AT90" s="22" t="s">
        <v>134</v>
      </c>
      <c r="AU90" s="22" t="s">
        <v>79</v>
      </c>
      <c r="AY90" s="22" t="s">
        <v>132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79</v>
      </c>
      <c r="BK90" s="201">
        <f t="shared" si="9"/>
        <v>0</v>
      </c>
      <c r="BL90" s="22" t="s">
        <v>139</v>
      </c>
      <c r="BM90" s="22" t="s">
        <v>223</v>
      </c>
    </row>
    <row r="91" spans="2:65" s="1" customFormat="1" ht="16.5" customHeight="1" x14ac:dyDescent="0.3">
      <c r="B91" s="39"/>
      <c r="C91" s="190" t="s">
        <v>180</v>
      </c>
      <c r="D91" s="190" t="s">
        <v>134</v>
      </c>
      <c r="E91" s="191" t="s">
        <v>618</v>
      </c>
      <c r="F91" s="192" t="s">
        <v>619</v>
      </c>
      <c r="G91" s="193" t="s">
        <v>345</v>
      </c>
      <c r="H91" s="194">
        <v>1</v>
      </c>
      <c r="I91" s="195"/>
      <c r="J91" s="196">
        <f t="shared" si="0"/>
        <v>0</v>
      </c>
      <c r="K91" s="192" t="s">
        <v>21</v>
      </c>
      <c r="L91" s="59"/>
      <c r="M91" s="197" t="s">
        <v>21</v>
      </c>
      <c r="N91" s="198" t="s">
        <v>43</v>
      </c>
      <c r="O91" s="40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AR91" s="22" t="s">
        <v>139</v>
      </c>
      <c r="AT91" s="22" t="s">
        <v>134</v>
      </c>
      <c r="AU91" s="22" t="s">
        <v>79</v>
      </c>
      <c r="AY91" s="22" t="s">
        <v>132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79</v>
      </c>
      <c r="BK91" s="201">
        <f t="shared" si="9"/>
        <v>0</v>
      </c>
      <c r="BL91" s="22" t="s">
        <v>139</v>
      </c>
      <c r="BM91" s="22" t="s">
        <v>233</v>
      </c>
    </row>
    <row r="92" spans="2:65" s="1" customFormat="1" ht="25.5" customHeight="1" x14ac:dyDescent="0.3">
      <c r="B92" s="39"/>
      <c r="C92" s="190" t="s">
        <v>186</v>
      </c>
      <c r="D92" s="190" t="s">
        <v>134</v>
      </c>
      <c r="E92" s="191" t="s">
        <v>620</v>
      </c>
      <c r="F92" s="192" t="s">
        <v>621</v>
      </c>
      <c r="G92" s="193" t="s">
        <v>345</v>
      </c>
      <c r="H92" s="194">
        <v>1</v>
      </c>
      <c r="I92" s="195"/>
      <c r="J92" s="196">
        <f t="shared" si="0"/>
        <v>0</v>
      </c>
      <c r="K92" s="192" t="s">
        <v>21</v>
      </c>
      <c r="L92" s="59"/>
      <c r="M92" s="197" t="s">
        <v>21</v>
      </c>
      <c r="N92" s="198" t="s">
        <v>43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139</v>
      </c>
      <c r="AT92" s="22" t="s">
        <v>134</v>
      </c>
      <c r="AU92" s="22" t="s">
        <v>79</v>
      </c>
      <c r="AY92" s="22" t="s">
        <v>132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79</v>
      </c>
      <c r="BK92" s="201">
        <f t="shared" si="9"/>
        <v>0</v>
      </c>
      <c r="BL92" s="22" t="s">
        <v>139</v>
      </c>
      <c r="BM92" s="22" t="s">
        <v>241</v>
      </c>
    </row>
    <row r="93" spans="2:65" s="1" customFormat="1" ht="25.5" customHeight="1" x14ac:dyDescent="0.3">
      <c r="B93" s="39"/>
      <c r="C93" s="190" t="s">
        <v>191</v>
      </c>
      <c r="D93" s="190" t="s">
        <v>134</v>
      </c>
      <c r="E93" s="191" t="s">
        <v>622</v>
      </c>
      <c r="F93" s="192" t="s">
        <v>623</v>
      </c>
      <c r="G93" s="193" t="s">
        <v>345</v>
      </c>
      <c r="H93" s="194">
        <v>1</v>
      </c>
      <c r="I93" s="195"/>
      <c r="J93" s="196">
        <f t="shared" si="0"/>
        <v>0</v>
      </c>
      <c r="K93" s="192" t="s">
        <v>21</v>
      </c>
      <c r="L93" s="59"/>
      <c r="M93" s="197" t="s">
        <v>21</v>
      </c>
      <c r="N93" s="198" t="s">
        <v>43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139</v>
      </c>
      <c r="AT93" s="22" t="s">
        <v>134</v>
      </c>
      <c r="AU93" s="22" t="s">
        <v>79</v>
      </c>
      <c r="AY93" s="22" t="s">
        <v>132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79</v>
      </c>
      <c r="BK93" s="201">
        <f t="shared" si="9"/>
        <v>0</v>
      </c>
      <c r="BL93" s="22" t="s">
        <v>139</v>
      </c>
      <c r="BM93" s="22" t="s">
        <v>251</v>
      </c>
    </row>
    <row r="94" spans="2:65" s="1" customFormat="1" ht="76.5" customHeight="1" x14ac:dyDescent="0.3">
      <c r="B94" s="39"/>
      <c r="C94" s="190" t="s">
        <v>196</v>
      </c>
      <c r="D94" s="190" t="s">
        <v>134</v>
      </c>
      <c r="E94" s="191" t="s">
        <v>624</v>
      </c>
      <c r="F94" s="192" t="s">
        <v>625</v>
      </c>
      <c r="G94" s="193" t="s">
        <v>345</v>
      </c>
      <c r="H94" s="194">
        <v>1</v>
      </c>
      <c r="I94" s="195"/>
      <c r="J94" s="196">
        <f t="shared" si="0"/>
        <v>0</v>
      </c>
      <c r="K94" s="192" t="s">
        <v>21</v>
      </c>
      <c r="L94" s="59"/>
      <c r="M94" s="197" t="s">
        <v>21</v>
      </c>
      <c r="N94" s="198" t="s">
        <v>43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139</v>
      </c>
      <c r="AT94" s="22" t="s">
        <v>134</v>
      </c>
      <c r="AU94" s="22" t="s">
        <v>79</v>
      </c>
      <c r="AY94" s="22" t="s">
        <v>132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79</v>
      </c>
      <c r="BK94" s="201">
        <f t="shared" si="9"/>
        <v>0</v>
      </c>
      <c r="BL94" s="22" t="s">
        <v>139</v>
      </c>
      <c r="BM94" s="22" t="s">
        <v>261</v>
      </c>
    </row>
    <row r="95" spans="2:65" s="1" customFormat="1" ht="16.5" customHeight="1" x14ac:dyDescent="0.3">
      <c r="B95" s="39"/>
      <c r="C95" s="190" t="s">
        <v>203</v>
      </c>
      <c r="D95" s="190" t="s">
        <v>134</v>
      </c>
      <c r="E95" s="191" t="s">
        <v>626</v>
      </c>
      <c r="F95" s="192" t="s">
        <v>627</v>
      </c>
      <c r="G95" s="193" t="s">
        <v>345</v>
      </c>
      <c r="H95" s="194">
        <v>1</v>
      </c>
      <c r="I95" s="195"/>
      <c r="J95" s="196">
        <f t="shared" si="0"/>
        <v>0</v>
      </c>
      <c r="K95" s="192" t="s">
        <v>21</v>
      </c>
      <c r="L95" s="59"/>
      <c r="M95" s="197" t="s">
        <v>21</v>
      </c>
      <c r="N95" s="198" t="s">
        <v>43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139</v>
      </c>
      <c r="AT95" s="22" t="s">
        <v>134</v>
      </c>
      <c r="AU95" s="22" t="s">
        <v>79</v>
      </c>
      <c r="AY95" s="22" t="s">
        <v>132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79</v>
      </c>
      <c r="BK95" s="201">
        <f t="shared" si="9"/>
        <v>0</v>
      </c>
      <c r="BL95" s="22" t="s">
        <v>139</v>
      </c>
      <c r="BM95" s="22" t="s">
        <v>271</v>
      </c>
    </row>
    <row r="96" spans="2:65" s="1" customFormat="1" ht="16.5" customHeight="1" x14ac:dyDescent="0.3">
      <c r="B96" s="39"/>
      <c r="C96" s="190" t="s">
        <v>10</v>
      </c>
      <c r="D96" s="190" t="s">
        <v>134</v>
      </c>
      <c r="E96" s="191" t="s">
        <v>628</v>
      </c>
      <c r="F96" s="192" t="s">
        <v>629</v>
      </c>
      <c r="G96" s="193" t="s">
        <v>345</v>
      </c>
      <c r="H96" s="194">
        <v>3</v>
      </c>
      <c r="I96" s="195"/>
      <c r="J96" s="196">
        <f t="shared" si="0"/>
        <v>0</v>
      </c>
      <c r="K96" s="192" t="s">
        <v>21</v>
      </c>
      <c r="L96" s="59"/>
      <c r="M96" s="197" t="s">
        <v>21</v>
      </c>
      <c r="N96" s="198" t="s">
        <v>43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139</v>
      </c>
      <c r="AT96" s="22" t="s">
        <v>134</v>
      </c>
      <c r="AU96" s="22" t="s">
        <v>79</v>
      </c>
      <c r="AY96" s="22" t="s">
        <v>132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79</v>
      </c>
      <c r="BK96" s="201">
        <f t="shared" si="9"/>
        <v>0</v>
      </c>
      <c r="BL96" s="22" t="s">
        <v>139</v>
      </c>
      <c r="BM96" s="22" t="s">
        <v>282</v>
      </c>
    </row>
    <row r="97" spans="2:65" s="1" customFormat="1" ht="16.5" customHeight="1" x14ac:dyDescent="0.3">
      <c r="B97" s="39"/>
      <c r="C97" s="190" t="s">
        <v>212</v>
      </c>
      <c r="D97" s="190" t="s">
        <v>134</v>
      </c>
      <c r="E97" s="191" t="s">
        <v>630</v>
      </c>
      <c r="F97" s="192" t="s">
        <v>631</v>
      </c>
      <c r="G97" s="193" t="s">
        <v>345</v>
      </c>
      <c r="H97" s="194">
        <v>1</v>
      </c>
      <c r="I97" s="195"/>
      <c r="J97" s="196">
        <f t="shared" si="0"/>
        <v>0</v>
      </c>
      <c r="K97" s="192" t="s">
        <v>21</v>
      </c>
      <c r="L97" s="59"/>
      <c r="M97" s="197" t="s">
        <v>21</v>
      </c>
      <c r="N97" s="198" t="s">
        <v>43</v>
      </c>
      <c r="O97" s="40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AR97" s="22" t="s">
        <v>139</v>
      </c>
      <c r="AT97" s="22" t="s">
        <v>134</v>
      </c>
      <c r="AU97" s="22" t="s">
        <v>79</v>
      </c>
      <c r="AY97" s="22" t="s">
        <v>132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79</v>
      </c>
      <c r="BK97" s="201">
        <f t="shared" si="9"/>
        <v>0</v>
      </c>
      <c r="BL97" s="22" t="s">
        <v>139</v>
      </c>
      <c r="BM97" s="22" t="s">
        <v>291</v>
      </c>
    </row>
    <row r="98" spans="2:65" s="10" customFormat="1" ht="37.35" customHeight="1" x14ac:dyDescent="0.35">
      <c r="B98" s="174"/>
      <c r="C98" s="175"/>
      <c r="D98" s="176" t="s">
        <v>71</v>
      </c>
      <c r="E98" s="177" t="s">
        <v>447</v>
      </c>
      <c r="F98" s="177" t="s">
        <v>632</v>
      </c>
      <c r="G98" s="175"/>
      <c r="H98" s="175"/>
      <c r="I98" s="178"/>
      <c r="J98" s="179">
        <f>BK98</f>
        <v>0</v>
      </c>
      <c r="K98" s="175"/>
      <c r="L98" s="180"/>
      <c r="M98" s="181"/>
      <c r="N98" s="182"/>
      <c r="O98" s="182"/>
      <c r="P98" s="183">
        <f>SUM(P99:P104)</f>
        <v>0</v>
      </c>
      <c r="Q98" s="182"/>
      <c r="R98" s="183">
        <f>SUM(R99:R104)</f>
        <v>0</v>
      </c>
      <c r="S98" s="182"/>
      <c r="T98" s="184">
        <f>SUM(T99:T104)</f>
        <v>0</v>
      </c>
      <c r="AR98" s="185" t="s">
        <v>79</v>
      </c>
      <c r="AT98" s="186" t="s">
        <v>71</v>
      </c>
      <c r="AU98" s="186" t="s">
        <v>72</v>
      </c>
      <c r="AY98" s="185" t="s">
        <v>132</v>
      </c>
      <c r="BK98" s="187">
        <f>SUM(BK99:BK104)</f>
        <v>0</v>
      </c>
    </row>
    <row r="99" spans="2:65" s="1" customFormat="1" ht="25.5" customHeight="1" x14ac:dyDescent="0.3">
      <c r="B99" s="39"/>
      <c r="C99" s="190" t="s">
        <v>218</v>
      </c>
      <c r="D99" s="190" t="s">
        <v>134</v>
      </c>
      <c r="E99" s="191" t="s">
        <v>633</v>
      </c>
      <c r="F99" s="192" t="s">
        <v>634</v>
      </c>
      <c r="G99" s="193" t="s">
        <v>345</v>
      </c>
      <c r="H99" s="194">
        <v>1</v>
      </c>
      <c r="I99" s="195"/>
      <c r="J99" s="196">
        <f t="shared" ref="J99:J104" si="10">ROUND(I99*H99,2)</f>
        <v>0</v>
      </c>
      <c r="K99" s="192" t="s">
        <v>21</v>
      </c>
      <c r="L99" s="59"/>
      <c r="M99" s="197" t="s">
        <v>21</v>
      </c>
      <c r="N99" s="198" t="s">
        <v>43</v>
      </c>
      <c r="O99" s="40"/>
      <c r="P99" s="199">
        <f t="shared" ref="P99:P104" si="11">O99*H99</f>
        <v>0</v>
      </c>
      <c r="Q99" s="199">
        <v>0</v>
      </c>
      <c r="R99" s="199">
        <f t="shared" ref="R99:R104" si="12">Q99*H99</f>
        <v>0</v>
      </c>
      <c r="S99" s="199">
        <v>0</v>
      </c>
      <c r="T99" s="200">
        <f t="shared" ref="T99:T104" si="13">S99*H99</f>
        <v>0</v>
      </c>
      <c r="AR99" s="22" t="s">
        <v>139</v>
      </c>
      <c r="AT99" s="22" t="s">
        <v>134</v>
      </c>
      <c r="AU99" s="22" t="s">
        <v>79</v>
      </c>
      <c r="AY99" s="22" t="s">
        <v>132</v>
      </c>
      <c r="BE99" s="201">
        <f t="shared" ref="BE99:BE104" si="14">IF(N99="základní",J99,0)</f>
        <v>0</v>
      </c>
      <c r="BF99" s="201">
        <f t="shared" ref="BF99:BF104" si="15">IF(N99="snížená",J99,0)</f>
        <v>0</v>
      </c>
      <c r="BG99" s="201">
        <f t="shared" ref="BG99:BG104" si="16">IF(N99="zákl. přenesená",J99,0)</f>
        <v>0</v>
      </c>
      <c r="BH99" s="201">
        <f t="shared" ref="BH99:BH104" si="17">IF(N99="sníž. přenesená",J99,0)</f>
        <v>0</v>
      </c>
      <c r="BI99" s="201">
        <f t="shared" ref="BI99:BI104" si="18">IF(N99="nulová",J99,0)</f>
        <v>0</v>
      </c>
      <c r="BJ99" s="22" t="s">
        <v>79</v>
      </c>
      <c r="BK99" s="201">
        <f t="shared" ref="BK99:BK104" si="19">ROUND(I99*H99,2)</f>
        <v>0</v>
      </c>
      <c r="BL99" s="22" t="s">
        <v>139</v>
      </c>
      <c r="BM99" s="22" t="s">
        <v>303</v>
      </c>
    </row>
    <row r="100" spans="2:65" s="1" customFormat="1" ht="16.5" customHeight="1" x14ac:dyDescent="0.3">
      <c r="B100" s="39"/>
      <c r="C100" s="190" t="s">
        <v>223</v>
      </c>
      <c r="D100" s="190" t="s">
        <v>134</v>
      </c>
      <c r="E100" s="191" t="s">
        <v>635</v>
      </c>
      <c r="F100" s="192" t="s">
        <v>636</v>
      </c>
      <c r="G100" s="193" t="s">
        <v>345</v>
      </c>
      <c r="H100" s="194">
        <v>1</v>
      </c>
      <c r="I100" s="195"/>
      <c r="J100" s="196">
        <f t="shared" si="10"/>
        <v>0</v>
      </c>
      <c r="K100" s="192" t="s">
        <v>21</v>
      </c>
      <c r="L100" s="59"/>
      <c r="M100" s="197" t="s">
        <v>21</v>
      </c>
      <c r="N100" s="198" t="s">
        <v>43</v>
      </c>
      <c r="O100" s="40"/>
      <c r="P100" s="199">
        <f t="shared" si="11"/>
        <v>0</v>
      </c>
      <c r="Q100" s="199">
        <v>0</v>
      </c>
      <c r="R100" s="199">
        <f t="shared" si="12"/>
        <v>0</v>
      </c>
      <c r="S100" s="199">
        <v>0</v>
      </c>
      <c r="T100" s="200">
        <f t="shared" si="13"/>
        <v>0</v>
      </c>
      <c r="AR100" s="22" t="s">
        <v>139</v>
      </c>
      <c r="AT100" s="22" t="s">
        <v>134</v>
      </c>
      <c r="AU100" s="22" t="s">
        <v>79</v>
      </c>
      <c r="AY100" s="22" t="s">
        <v>132</v>
      </c>
      <c r="BE100" s="201">
        <f t="shared" si="14"/>
        <v>0</v>
      </c>
      <c r="BF100" s="201">
        <f t="shared" si="15"/>
        <v>0</v>
      </c>
      <c r="BG100" s="201">
        <f t="shared" si="16"/>
        <v>0</v>
      </c>
      <c r="BH100" s="201">
        <f t="shared" si="17"/>
        <v>0</v>
      </c>
      <c r="BI100" s="201">
        <f t="shared" si="18"/>
        <v>0</v>
      </c>
      <c r="BJ100" s="22" t="s">
        <v>79</v>
      </c>
      <c r="BK100" s="201">
        <f t="shared" si="19"/>
        <v>0</v>
      </c>
      <c r="BL100" s="22" t="s">
        <v>139</v>
      </c>
      <c r="BM100" s="22" t="s">
        <v>312</v>
      </c>
    </row>
    <row r="101" spans="2:65" s="1" customFormat="1" ht="16.5" customHeight="1" x14ac:dyDescent="0.3">
      <c r="B101" s="39"/>
      <c r="C101" s="190" t="s">
        <v>228</v>
      </c>
      <c r="D101" s="190" t="s">
        <v>134</v>
      </c>
      <c r="E101" s="191" t="s">
        <v>637</v>
      </c>
      <c r="F101" s="192" t="s">
        <v>638</v>
      </c>
      <c r="G101" s="193" t="s">
        <v>345</v>
      </c>
      <c r="H101" s="194">
        <v>3</v>
      </c>
      <c r="I101" s="195"/>
      <c r="J101" s="196">
        <f t="shared" si="10"/>
        <v>0</v>
      </c>
      <c r="K101" s="192" t="s">
        <v>21</v>
      </c>
      <c r="L101" s="59"/>
      <c r="M101" s="197" t="s">
        <v>21</v>
      </c>
      <c r="N101" s="198" t="s">
        <v>43</v>
      </c>
      <c r="O101" s="40"/>
      <c r="P101" s="199">
        <f t="shared" si="11"/>
        <v>0</v>
      </c>
      <c r="Q101" s="199">
        <v>0</v>
      </c>
      <c r="R101" s="199">
        <f t="shared" si="12"/>
        <v>0</v>
      </c>
      <c r="S101" s="199">
        <v>0</v>
      </c>
      <c r="T101" s="200">
        <f t="shared" si="13"/>
        <v>0</v>
      </c>
      <c r="AR101" s="22" t="s">
        <v>139</v>
      </c>
      <c r="AT101" s="22" t="s">
        <v>134</v>
      </c>
      <c r="AU101" s="22" t="s">
        <v>79</v>
      </c>
      <c r="AY101" s="22" t="s">
        <v>132</v>
      </c>
      <c r="BE101" s="201">
        <f t="shared" si="14"/>
        <v>0</v>
      </c>
      <c r="BF101" s="201">
        <f t="shared" si="15"/>
        <v>0</v>
      </c>
      <c r="BG101" s="201">
        <f t="shared" si="16"/>
        <v>0</v>
      </c>
      <c r="BH101" s="201">
        <f t="shared" si="17"/>
        <v>0</v>
      </c>
      <c r="BI101" s="201">
        <f t="shared" si="18"/>
        <v>0</v>
      </c>
      <c r="BJ101" s="22" t="s">
        <v>79</v>
      </c>
      <c r="BK101" s="201">
        <f t="shared" si="19"/>
        <v>0</v>
      </c>
      <c r="BL101" s="22" t="s">
        <v>139</v>
      </c>
      <c r="BM101" s="22" t="s">
        <v>322</v>
      </c>
    </row>
    <row r="102" spans="2:65" s="1" customFormat="1" ht="16.5" customHeight="1" x14ac:dyDescent="0.3">
      <c r="B102" s="39"/>
      <c r="C102" s="190" t="s">
        <v>233</v>
      </c>
      <c r="D102" s="190" t="s">
        <v>134</v>
      </c>
      <c r="E102" s="191" t="s">
        <v>639</v>
      </c>
      <c r="F102" s="192" t="s">
        <v>640</v>
      </c>
      <c r="G102" s="193" t="s">
        <v>345</v>
      </c>
      <c r="H102" s="194">
        <v>1</v>
      </c>
      <c r="I102" s="195"/>
      <c r="J102" s="196">
        <f t="shared" si="10"/>
        <v>0</v>
      </c>
      <c r="K102" s="192" t="s">
        <v>21</v>
      </c>
      <c r="L102" s="59"/>
      <c r="M102" s="197" t="s">
        <v>21</v>
      </c>
      <c r="N102" s="198" t="s">
        <v>43</v>
      </c>
      <c r="O102" s="40"/>
      <c r="P102" s="199">
        <f t="shared" si="11"/>
        <v>0</v>
      </c>
      <c r="Q102" s="199">
        <v>0</v>
      </c>
      <c r="R102" s="199">
        <f t="shared" si="12"/>
        <v>0</v>
      </c>
      <c r="S102" s="199">
        <v>0</v>
      </c>
      <c r="T102" s="200">
        <f t="shared" si="13"/>
        <v>0</v>
      </c>
      <c r="AR102" s="22" t="s">
        <v>139</v>
      </c>
      <c r="AT102" s="22" t="s">
        <v>134</v>
      </c>
      <c r="AU102" s="22" t="s">
        <v>79</v>
      </c>
      <c r="AY102" s="22" t="s">
        <v>132</v>
      </c>
      <c r="BE102" s="201">
        <f t="shared" si="14"/>
        <v>0</v>
      </c>
      <c r="BF102" s="201">
        <f t="shared" si="15"/>
        <v>0</v>
      </c>
      <c r="BG102" s="201">
        <f t="shared" si="16"/>
        <v>0</v>
      </c>
      <c r="BH102" s="201">
        <f t="shared" si="17"/>
        <v>0</v>
      </c>
      <c r="BI102" s="201">
        <f t="shared" si="18"/>
        <v>0</v>
      </c>
      <c r="BJ102" s="22" t="s">
        <v>79</v>
      </c>
      <c r="BK102" s="201">
        <f t="shared" si="19"/>
        <v>0</v>
      </c>
      <c r="BL102" s="22" t="s">
        <v>139</v>
      </c>
      <c r="BM102" s="22" t="s">
        <v>332</v>
      </c>
    </row>
    <row r="103" spans="2:65" s="1" customFormat="1" ht="16.5" customHeight="1" x14ac:dyDescent="0.3">
      <c r="B103" s="39"/>
      <c r="C103" s="190" t="s">
        <v>9</v>
      </c>
      <c r="D103" s="190" t="s">
        <v>134</v>
      </c>
      <c r="E103" s="191" t="s">
        <v>641</v>
      </c>
      <c r="F103" s="192" t="s">
        <v>642</v>
      </c>
      <c r="G103" s="193" t="s">
        <v>345</v>
      </c>
      <c r="H103" s="194">
        <v>1</v>
      </c>
      <c r="I103" s="195"/>
      <c r="J103" s="196">
        <f t="shared" si="10"/>
        <v>0</v>
      </c>
      <c r="K103" s="192" t="s">
        <v>21</v>
      </c>
      <c r="L103" s="59"/>
      <c r="M103" s="197" t="s">
        <v>21</v>
      </c>
      <c r="N103" s="198" t="s">
        <v>43</v>
      </c>
      <c r="O103" s="40"/>
      <c r="P103" s="199">
        <f t="shared" si="11"/>
        <v>0</v>
      </c>
      <c r="Q103" s="199">
        <v>0</v>
      </c>
      <c r="R103" s="199">
        <f t="shared" si="12"/>
        <v>0</v>
      </c>
      <c r="S103" s="199">
        <v>0</v>
      </c>
      <c r="T103" s="200">
        <f t="shared" si="13"/>
        <v>0</v>
      </c>
      <c r="AR103" s="22" t="s">
        <v>139</v>
      </c>
      <c r="AT103" s="22" t="s">
        <v>134</v>
      </c>
      <c r="AU103" s="22" t="s">
        <v>79</v>
      </c>
      <c r="AY103" s="22" t="s">
        <v>132</v>
      </c>
      <c r="BE103" s="201">
        <f t="shared" si="14"/>
        <v>0</v>
      </c>
      <c r="BF103" s="201">
        <f t="shared" si="15"/>
        <v>0</v>
      </c>
      <c r="BG103" s="201">
        <f t="shared" si="16"/>
        <v>0</v>
      </c>
      <c r="BH103" s="201">
        <f t="shared" si="17"/>
        <v>0</v>
      </c>
      <c r="BI103" s="201">
        <f t="shared" si="18"/>
        <v>0</v>
      </c>
      <c r="BJ103" s="22" t="s">
        <v>79</v>
      </c>
      <c r="BK103" s="201">
        <f t="shared" si="19"/>
        <v>0</v>
      </c>
      <c r="BL103" s="22" t="s">
        <v>139</v>
      </c>
      <c r="BM103" s="22" t="s">
        <v>342</v>
      </c>
    </row>
    <row r="104" spans="2:65" s="1" customFormat="1" ht="16.5" customHeight="1" x14ac:dyDescent="0.3">
      <c r="B104" s="39"/>
      <c r="C104" s="190" t="s">
        <v>241</v>
      </c>
      <c r="D104" s="190" t="s">
        <v>134</v>
      </c>
      <c r="E104" s="191" t="s">
        <v>643</v>
      </c>
      <c r="F104" s="192" t="s">
        <v>644</v>
      </c>
      <c r="G104" s="193" t="s">
        <v>345</v>
      </c>
      <c r="H104" s="194">
        <v>2</v>
      </c>
      <c r="I104" s="195"/>
      <c r="J104" s="196">
        <f t="shared" si="10"/>
        <v>0</v>
      </c>
      <c r="K104" s="192" t="s">
        <v>21</v>
      </c>
      <c r="L104" s="59"/>
      <c r="M104" s="197" t="s">
        <v>21</v>
      </c>
      <c r="N104" s="198" t="s">
        <v>43</v>
      </c>
      <c r="O104" s="40"/>
      <c r="P104" s="199">
        <f t="shared" si="11"/>
        <v>0</v>
      </c>
      <c r="Q104" s="199">
        <v>0</v>
      </c>
      <c r="R104" s="199">
        <f t="shared" si="12"/>
        <v>0</v>
      </c>
      <c r="S104" s="199">
        <v>0</v>
      </c>
      <c r="T104" s="200">
        <f t="shared" si="13"/>
        <v>0</v>
      </c>
      <c r="AR104" s="22" t="s">
        <v>139</v>
      </c>
      <c r="AT104" s="22" t="s">
        <v>134</v>
      </c>
      <c r="AU104" s="22" t="s">
        <v>79</v>
      </c>
      <c r="AY104" s="22" t="s">
        <v>132</v>
      </c>
      <c r="BE104" s="201">
        <f t="shared" si="14"/>
        <v>0</v>
      </c>
      <c r="BF104" s="201">
        <f t="shared" si="15"/>
        <v>0</v>
      </c>
      <c r="BG104" s="201">
        <f t="shared" si="16"/>
        <v>0</v>
      </c>
      <c r="BH104" s="201">
        <f t="shared" si="17"/>
        <v>0</v>
      </c>
      <c r="BI104" s="201">
        <f t="shared" si="18"/>
        <v>0</v>
      </c>
      <c r="BJ104" s="22" t="s">
        <v>79</v>
      </c>
      <c r="BK104" s="201">
        <f t="shared" si="19"/>
        <v>0</v>
      </c>
      <c r="BL104" s="22" t="s">
        <v>139</v>
      </c>
      <c r="BM104" s="22" t="s">
        <v>352</v>
      </c>
    </row>
    <row r="105" spans="2:65" s="10" customFormat="1" ht="37.35" customHeight="1" x14ac:dyDescent="0.35">
      <c r="B105" s="174"/>
      <c r="C105" s="175"/>
      <c r="D105" s="176" t="s">
        <v>71</v>
      </c>
      <c r="E105" s="177" t="s">
        <v>451</v>
      </c>
      <c r="F105" s="177" t="s">
        <v>645</v>
      </c>
      <c r="G105" s="175"/>
      <c r="H105" s="175"/>
      <c r="I105" s="178"/>
      <c r="J105" s="179">
        <f>BK105</f>
        <v>0</v>
      </c>
      <c r="K105" s="175"/>
      <c r="L105" s="180"/>
      <c r="M105" s="181"/>
      <c r="N105" s="182"/>
      <c r="O105" s="182"/>
      <c r="P105" s="183">
        <f>SUM(P106:P134)</f>
        <v>0</v>
      </c>
      <c r="Q105" s="182"/>
      <c r="R105" s="183">
        <f>SUM(R106:R134)</f>
        <v>0</v>
      </c>
      <c r="S105" s="182"/>
      <c r="T105" s="184">
        <f>SUM(T106:T134)</f>
        <v>0</v>
      </c>
      <c r="AR105" s="185" t="s">
        <v>79</v>
      </c>
      <c r="AT105" s="186" t="s">
        <v>71</v>
      </c>
      <c r="AU105" s="186" t="s">
        <v>72</v>
      </c>
      <c r="AY105" s="185" t="s">
        <v>132</v>
      </c>
      <c r="BK105" s="187">
        <f>SUM(BK106:BK134)</f>
        <v>0</v>
      </c>
    </row>
    <row r="106" spans="2:65" s="1" customFormat="1" ht="16.5" customHeight="1" x14ac:dyDescent="0.3">
      <c r="B106" s="39"/>
      <c r="C106" s="190" t="s">
        <v>246</v>
      </c>
      <c r="D106" s="190" t="s">
        <v>134</v>
      </c>
      <c r="E106" s="191" t="s">
        <v>646</v>
      </c>
      <c r="F106" s="192" t="s">
        <v>647</v>
      </c>
      <c r="G106" s="193" t="s">
        <v>206</v>
      </c>
      <c r="H106" s="194">
        <v>1</v>
      </c>
      <c r="I106" s="195"/>
      <c r="J106" s="196">
        <f t="shared" ref="J106:J134" si="20">ROUND(I106*H106,2)</f>
        <v>0</v>
      </c>
      <c r="K106" s="192" t="s">
        <v>21</v>
      </c>
      <c r="L106" s="59"/>
      <c r="M106" s="197" t="s">
        <v>21</v>
      </c>
      <c r="N106" s="198" t="s">
        <v>43</v>
      </c>
      <c r="O106" s="40"/>
      <c r="P106" s="199">
        <f t="shared" ref="P106:P134" si="21">O106*H106</f>
        <v>0</v>
      </c>
      <c r="Q106" s="199">
        <v>0</v>
      </c>
      <c r="R106" s="199">
        <f t="shared" ref="R106:R134" si="22">Q106*H106</f>
        <v>0</v>
      </c>
      <c r="S106" s="199">
        <v>0</v>
      </c>
      <c r="T106" s="200">
        <f t="shared" ref="T106:T134" si="23">S106*H106</f>
        <v>0</v>
      </c>
      <c r="AR106" s="22" t="s">
        <v>139</v>
      </c>
      <c r="AT106" s="22" t="s">
        <v>134</v>
      </c>
      <c r="AU106" s="22" t="s">
        <v>79</v>
      </c>
      <c r="AY106" s="22" t="s">
        <v>132</v>
      </c>
      <c r="BE106" s="201">
        <f t="shared" ref="BE106:BE134" si="24">IF(N106="základní",J106,0)</f>
        <v>0</v>
      </c>
      <c r="BF106" s="201">
        <f t="shared" ref="BF106:BF134" si="25">IF(N106="snížená",J106,0)</f>
        <v>0</v>
      </c>
      <c r="BG106" s="201">
        <f t="shared" ref="BG106:BG134" si="26">IF(N106="zákl. přenesená",J106,0)</f>
        <v>0</v>
      </c>
      <c r="BH106" s="201">
        <f t="shared" ref="BH106:BH134" si="27">IF(N106="sníž. přenesená",J106,0)</f>
        <v>0</v>
      </c>
      <c r="BI106" s="201">
        <f t="shared" ref="BI106:BI134" si="28">IF(N106="nulová",J106,0)</f>
        <v>0</v>
      </c>
      <c r="BJ106" s="22" t="s">
        <v>79</v>
      </c>
      <c r="BK106" s="201">
        <f t="shared" ref="BK106:BK134" si="29">ROUND(I106*H106,2)</f>
        <v>0</v>
      </c>
      <c r="BL106" s="22" t="s">
        <v>139</v>
      </c>
      <c r="BM106" s="22" t="s">
        <v>361</v>
      </c>
    </row>
    <row r="107" spans="2:65" s="1" customFormat="1" ht="16.5" customHeight="1" x14ac:dyDescent="0.3">
      <c r="B107" s="39"/>
      <c r="C107" s="190" t="s">
        <v>251</v>
      </c>
      <c r="D107" s="190" t="s">
        <v>134</v>
      </c>
      <c r="E107" s="191" t="s">
        <v>648</v>
      </c>
      <c r="F107" s="192" t="s">
        <v>649</v>
      </c>
      <c r="G107" s="193" t="s">
        <v>206</v>
      </c>
      <c r="H107" s="194">
        <v>5</v>
      </c>
      <c r="I107" s="195"/>
      <c r="J107" s="196">
        <f t="shared" si="20"/>
        <v>0</v>
      </c>
      <c r="K107" s="192" t="s">
        <v>21</v>
      </c>
      <c r="L107" s="59"/>
      <c r="M107" s="197" t="s">
        <v>21</v>
      </c>
      <c r="N107" s="198" t="s">
        <v>43</v>
      </c>
      <c r="O107" s="40"/>
      <c r="P107" s="199">
        <f t="shared" si="21"/>
        <v>0</v>
      </c>
      <c r="Q107" s="199">
        <v>0</v>
      </c>
      <c r="R107" s="199">
        <f t="shared" si="22"/>
        <v>0</v>
      </c>
      <c r="S107" s="199">
        <v>0</v>
      </c>
      <c r="T107" s="200">
        <f t="shared" si="23"/>
        <v>0</v>
      </c>
      <c r="AR107" s="22" t="s">
        <v>139</v>
      </c>
      <c r="AT107" s="22" t="s">
        <v>134</v>
      </c>
      <c r="AU107" s="22" t="s">
        <v>79</v>
      </c>
      <c r="AY107" s="22" t="s">
        <v>132</v>
      </c>
      <c r="BE107" s="201">
        <f t="shared" si="24"/>
        <v>0</v>
      </c>
      <c r="BF107" s="201">
        <f t="shared" si="25"/>
        <v>0</v>
      </c>
      <c r="BG107" s="201">
        <f t="shared" si="26"/>
        <v>0</v>
      </c>
      <c r="BH107" s="201">
        <f t="shared" si="27"/>
        <v>0</v>
      </c>
      <c r="BI107" s="201">
        <f t="shared" si="28"/>
        <v>0</v>
      </c>
      <c r="BJ107" s="22" t="s">
        <v>79</v>
      </c>
      <c r="BK107" s="201">
        <f t="shared" si="29"/>
        <v>0</v>
      </c>
      <c r="BL107" s="22" t="s">
        <v>139</v>
      </c>
      <c r="BM107" s="22" t="s">
        <v>371</v>
      </c>
    </row>
    <row r="108" spans="2:65" s="1" customFormat="1" ht="16.5" customHeight="1" x14ac:dyDescent="0.3">
      <c r="B108" s="39"/>
      <c r="C108" s="190" t="s">
        <v>256</v>
      </c>
      <c r="D108" s="190" t="s">
        <v>134</v>
      </c>
      <c r="E108" s="191" t="s">
        <v>650</v>
      </c>
      <c r="F108" s="192" t="s">
        <v>651</v>
      </c>
      <c r="G108" s="193" t="s">
        <v>206</v>
      </c>
      <c r="H108" s="194">
        <v>8</v>
      </c>
      <c r="I108" s="195"/>
      <c r="J108" s="196">
        <f t="shared" si="20"/>
        <v>0</v>
      </c>
      <c r="K108" s="192" t="s">
        <v>21</v>
      </c>
      <c r="L108" s="59"/>
      <c r="M108" s="197" t="s">
        <v>21</v>
      </c>
      <c r="N108" s="198" t="s">
        <v>43</v>
      </c>
      <c r="O108" s="40"/>
      <c r="P108" s="199">
        <f t="shared" si="21"/>
        <v>0</v>
      </c>
      <c r="Q108" s="199">
        <v>0</v>
      </c>
      <c r="R108" s="199">
        <f t="shared" si="22"/>
        <v>0</v>
      </c>
      <c r="S108" s="199">
        <v>0</v>
      </c>
      <c r="T108" s="200">
        <f t="shared" si="23"/>
        <v>0</v>
      </c>
      <c r="AR108" s="22" t="s">
        <v>139</v>
      </c>
      <c r="AT108" s="22" t="s">
        <v>134</v>
      </c>
      <c r="AU108" s="22" t="s">
        <v>79</v>
      </c>
      <c r="AY108" s="22" t="s">
        <v>132</v>
      </c>
      <c r="BE108" s="201">
        <f t="shared" si="24"/>
        <v>0</v>
      </c>
      <c r="BF108" s="201">
        <f t="shared" si="25"/>
        <v>0</v>
      </c>
      <c r="BG108" s="201">
        <f t="shared" si="26"/>
        <v>0</v>
      </c>
      <c r="BH108" s="201">
        <f t="shared" si="27"/>
        <v>0</v>
      </c>
      <c r="BI108" s="201">
        <f t="shared" si="28"/>
        <v>0</v>
      </c>
      <c r="BJ108" s="22" t="s">
        <v>79</v>
      </c>
      <c r="BK108" s="201">
        <f t="shared" si="29"/>
        <v>0</v>
      </c>
      <c r="BL108" s="22" t="s">
        <v>139</v>
      </c>
      <c r="BM108" s="22" t="s">
        <v>384</v>
      </c>
    </row>
    <row r="109" spans="2:65" s="1" customFormat="1" ht="16.5" customHeight="1" x14ac:dyDescent="0.3">
      <c r="B109" s="39"/>
      <c r="C109" s="190" t="s">
        <v>261</v>
      </c>
      <c r="D109" s="190" t="s">
        <v>134</v>
      </c>
      <c r="E109" s="191" t="s">
        <v>652</v>
      </c>
      <c r="F109" s="192" t="s">
        <v>653</v>
      </c>
      <c r="G109" s="193" t="s">
        <v>206</v>
      </c>
      <c r="H109" s="194">
        <v>7</v>
      </c>
      <c r="I109" s="195"/>
      <c r="J109" s="196">
        <f t="shared" si="20"/>
        <v>0</v>
      </c>
      <c r="K109" s="192" t="s">
        <v>21</v>
      </c>
      <c r="L109" s="59"/>
      <c r="M109" s="197" t="s">
        <v>21</v>
      </c>
      <c r="N109" s="198" t="s">
        <v>43</v>
      </c>
      <c r="O109" s="40"/>
      <c r="P109" s="199">
        <f t="shared" si="21"/>
        <v>0</v>
      </c>
      <c r="Q109" s="199">
        <v>0</v>
      </c>
      <c r="R109" s="199">
        <f t="shared" si="22"/>
        <v>0</v>
      </c>
      <c r="S109" s="199">
        <v>0</v>
      </c>
      <c r="T109" s="200">
        <f t="shared" si="23"/>
        <v>0</v>
      </c>
      <c r="AR109" s="22" t="s">
        <v>139</v>
      </c>
      <c r="AT109" s="22" t="s">
        <v>134</v>
      </c>
      <c r="AU109" s="22" t="s">
        <v>79</v>
      </c>
      <c r="AY109" s="22" t="s">
        <v>132</v>
      </c>
      <c r="BE109" s="201">
        <f t="shared" si="24"/>
        <v>0</v>
      </c>
      <c r="BF109" s="201">
        <f t="shared" si="25"/>
        <v>0</v>
      </c>
      <c r="BG109" s="201">
        <f t="shared" si="26"/>
        <v>0</v>
      </c>
      <c r="BH109" s="201">
        <f t="shared" si="27"/>
        <v>0</v>
      </c>
      <c r="BI109" s="201">
        <f t="shared" si="28"/>
        <v>0</v>
      </c>
      <c r="BJ109" s="22" t="s">
        <v>79</v>
      </c>
      <c r="BK109" s="201">
        <f t="shared" si="29"/>
        <v>0</v>
      </c>
      <c r="BL109" s="22" t="s">
        <v>139</v>
      </c>
      <c r="BM109" s="22" t="s">
        <v>512</v>
      </c>
    </row>
    <row r="110" spans="2:65" s="1" customFormat="1" ht="16.5" customHeight="1" x14ac:dyDescent="0.3">
      <c r="B110" s="39"/>
      <c r="C110" s="190" t="s">
        <v>265</v>
      </c>
      <c r="D110" s="190" t="s">
        <v>134</v>
      </c>
      <c r="E110" s="191" t="s">
        <v>654</v>
      </c>
      <c r="F110" s="192" t="s">
        <v>655</v>
      </c>
      <c r="G110" s="193" t="s">
        <v>206</v>
      </c>
      <c r="H110" s="194">
        <v>6</v>
      </c>
      <c r="I110" s="195"/>
      <c r="J110" s="196">
        <f t="shared" si="20"/>
        <v>0</v>
      </c>
      <c r="K110" s="192" t="s">
        <v>21</v>
      </c>
      <c r="L110" s="59"/>
      <c r="M110" s="197" t="s">
        <v>21</v>
      </c>
      <c r="N110" s="198" t="s">
        <v>43</v>
      </c>
      <c r="O110" s="40"/>
      <c r="P110" s="199">
        <f t="shared" si="21"/>
        <v>0</v>
      </c>
      <c r="Q110" s="199">
        <v>0</v>
      </c>
      <c r="R110" s="199">
        <f t="shared" si="22"/>
        <v>0</v>
      </c>
      <c r="S110" s="199">
        <v>0</v>
      </c>
      <c r="T110" s="200">
        <f t="shared" si="23"/>
        <v>0</v>
      </c>
      <c r="AR110" s="22" t="s">
        <v>139</v>
      </c>
      <c r="AT110" s="22" t="s">
        <v>134</v>
      </c>
      <c r="AU110" s="22" t="s">
        <v>79</v>
      </c>
      <c r="AY110" s="22" t="s">
        <v>132</v>
      </c>
      <c r="BE110" s="201">
        <f t="shared" si="24"/>
        <v>0</v>
      </c>
      <c r="BF110" s="201">
        <f t="shared" si="25"/>
        <v>0</v>
      </c>
      <c r="BG110" s="201">
        <f t="shared" si="26"/>
        <v>0</v>
      </c>
      <c r="BH110" s="201">
        <f t="shared" si="27"/>
        <v>0</v>
      </c>
      <c r="BI110" s="201">
        <f t="shared" si="28"/>
        <v>0</v>
      </c>
      <c r="BJ110" s="22" t="s">
        <v>79</v>
      </c>
      <c r="BK110" s="201">
        <f t="shared" si="29"/>
        <v>0</v>
      </c>
      <c r="BL110" s="22" t="s">
        <v>139</v>
      </c>
      <c r="BM110" s="22" t="s">
        <v>517</v>
      </c>
    </row>
    <row r="111" spans="2:65" s="1" customFormat="1" ht="16.5" customHeight="1" x14ac:dyDescent="0.3">
      <c r="B111" s="39"/>
      <c r="C111" s="190" t="s">
        <v>271</v>
      </c>
      <c r="D111" s="190" t="s">
        <v>134</v>
      </c>
      <c r="E111" s="191" t="s">
        <v>656</v>
      </c>
      <c r="F111" s="192" t="s">
        <v>657</v>
      </c>
      <c r="G111" s="193" t="s">
        <v>206</v>
      </c>
      <c r="H111" s="194">
        <v>1</v>
      </c>
      <c r="I111" s="195"/>
      <c r="J111" s="196">
        <f t="shared" si="20"/>
        <v>0</v>
      </c>
      <c r="K111" s="192" t="s">
        <v>21</v>
      </c>
      <c r="L111" s="59"/>
      <c r="M111" s="197" t="s">
        <v>21</v>
      </c>
      <c r="N111" s="198" t="s">
        <v>43</v>
      </c>
      <c r="O111" s="40"/>
      <c r="P111" s="199">
        <f t="shared" si="21"/>
        <v>0</v>
      </c>
      <c r="Q111" s="199">
        <v>0</v>
      </c>
      <c r="R111" s="199">
        <f t="shared" si="22"/>
        <v>0</v>
      </c>
      <c r="S111" s="199">
        <v>0</v>
      </c>
      <c r="T111" s="200">
        <f t="shared" si="23"/>
        <v>0</v>
      </c>
      <c r="AR111" s="22" t="s">
        <v>139</v>
      </c>
      <c r="AT111" s="22" t="s">
        <v>134</v>
      </c>
      <c r="AU111" s="22" t="s">
        <v>79</v>
      </c>
      <c r="AY111" s="22" t="s">
        <v>132</v>
      </c>
      <c r="BE111" s="201">
        <f t="shared" si="24"/>
        <v>0</v>
      </c>
      <c r="BF111" s="201">
        <f t="shared" si="25"/>
        <v>0</v>
      </c>
      <c r="BG111" s="201">
        <f t="shared" si="26"/>
        <v>0</v>
      </c>
      <c r="BH111" s="201">
        <f t="shared" si="27"/>
        <v>0</v>
      </c>
      <c r="BI111" s="201">
        <f t="shared" si="28"/>
        <v>0</v>
      </c>
      <c r="BJ111" s="22" t="s">
        <v>79</v>
      </c>
      <c r="BK111" s="201">
        <f t="shared" si="29"/>
        <v>0</v>
      </c>
      <c r="BL111" s="22" t="s">
        <v>139</v>
      </c>
      <c r="BM111" s="22" t="s">
        <v>520</v>
      </c>
    </row>
    <row r="112" spans="2:65" s="1" customFormat="1" ht="16.5" customHeight="1" x14ac:dyDescent="0.3">
      <c r="B112" s="39"/>
      <c r="C112" s="190" t="s">
        <v>277</v>
      </c>
      <c r="D112" s="190" t="s">
        <v>134</v>
      </c>
      <c r="E112" s="191" t="s">
        <v>658</v>
      </c>
      <c r="F112" s="192" t="s">
        <v>659</v>
      </c>
      <c r="G112" s="193" t="s">
        <v>206</v>
      </c>
      <c r="H112" s="194">
        <v>24</v>
      </c>
      <c r="I112" s="195"/>
      <c r="J112" s="196">
        <f t="shared" si="20"/>
        <v>0</v>
      </c>
      <c r="K112" s="192" t="s">
        <v>21</v>
      </c>
      <c r="L112" s="59"/>
      <c r="M112" s="197" t="s">
        <v>21</v>
      </c>
      <c r="N112" s="198" t="s">
        <v>43</v>
      </c>
      <c r="O112" s="40"/>
      <c r="P112" s="199">
        <f t="shared" si="21"/>
        <v>0</v>
      </c>
      <c r="Q112" s="199">
        <v>0</v>
      </c>
      <c r="R112" s="199">
        <f t="shared" si="22"/>
        <v>0</v>
      </c>
      <c r="S112" s="199">
        <v>0</v>
      </c>
      <c r="T112" s="200">
        <f t="shared" si="23"/>
        <v>0</v>
      </c>
      <c r="AR112" s="22" t="s">
        <v>139</v>
      </c>
      <c r="AT112" s="22" t="s">
        <v>134</v>
      </c>
      <c r="AU112" s="22" t="s">
        <v>79</v>
      </c>
      <c r="AY112" s="22" t="s">
        <v>132</v>
      </c>
      <c r="BE112" s="201">
        <f t="shared" si="24"/>
        <v>0</v>
      </c>
      <c r="BF112" s="201">
        <f t="shared" si="25"/>
        <v>0</v>
      </c>
      <c r="BG112" s="201">
        <f t="shared" si="26"/>
        <v>0</v>
      </c>
      <c r="BH112" s="201">
        <f t="shared" si="27"/>
        <v>0</v>
      </c>
      <c r="BI112" s="201">
        <f t="shared" si="28"/>
        <v>0</v>
      </c>
      <c r="BJ112" s="22" t="s">
        <v>79</v>
      </c>
      <c r="BK112" s="201">
        <f t="shared" si="29"/>
        <v>0</v>
      </c>
      <c r="BL112" s="22" t="s">
        <v>139</v>
      </c>
      <c r="BM112" s="22" t="s">
        <v>523</v>
      </c>
    </row>
    <row r="113" spans="2:65" s="1" customFormat="1" ht="16.5" customHeight="1" x14ac:dyDescent="0.3">
      <c r="B113" s="39"/>
      <c r="C113" s="190" t="s">
        <v>282</v>
      </c>
      <c r="D113" s="190" t="s">
        <v>134</v>
      </c>
      <c r="E113" s="191" t="s">
        <v>660</v>
      </c>
      <c r="F113" s="192" t="s">
        <v>661</v>
      </c>
      <c r="G113" s="193" t="s">
        <v>206</v>
      </c>
      <c r="H113" s="194">
        <v>9</v>
      </c>
      <c r="I113" s="195"/>
      <c r="J113" s="196">
        <f t="shared" si="20"/>
        <v>0</v>
      </c>
      <c r="K113" s="192" t="s">
        <v>21</v>
      </c>
      <c r="L113" s="59"/>
      <c r="M113" s="197" t="s">
        <v>21</v>
      </c>
      <c r="N113" s="198" t="s">
        <v>43</v>
      </c>
      <c r="O113" s="40"/>
      <c r="P113" s="199">
        <f t="shared" si="21"/>
        <v>0</v>
      </c>
      <c r="Q113" s="199">
        <v>0</v>
      </c>
      <c r="R113" s="199">
        <f t="shared" si="22"/>
        <v>0</v>
      </c>
      <c r="S113" s="199">
        <v>0</v>
      </c>
      <c r="T113" s="200">
        <f t="shared" si="23"/>
        <v>0</v>
      </c>
      <c r="AR113" s="22" t="s">
        <v>139</v>
      </c>
      <c r="AT113" s="22" t="s">
        <v>134</v>
      </c>
      <c r="AU113" s="22" t="s">
        <v>79</v>
      </c>
      <c r="AY113" s="22" t="s">
        <v>132</v>
      </c>
      <c r="BE113" s="201">
        <f t="shared" si="24"/>
        <v>0</v>
      </c>
      <c r="BF113" s="201">
        <f t="shared" si="25"/>
        <v>0</v>
      </c>
      <c r="BG113" s="201">
        <f t="shared" si="26"/>
        <v>0</v>
      </c>
      <c r="BH113" s="201">
        <f t="shared" si="27"/>
        <v>0</v>
      </c>
      <c r="BI113" s="201">
        <f t="shared" si="28"/>
        <v>0</v>
      </c>
      <c r="BJ113" s="22" t="s">
        <v>79</v>
      </c>
      <c r="BK113" s="201">
        <f t="shared" si="29"/>
        <v>0</v>
      </c>
      <c r="BL113" s="22" t="s">
        <v>139</v>
      </c>
      <c r="BM113" s="22" t="s">
        <v>526</v>
      </c>
    </row>
    <row r="114" spans="2:65" s="1" customFormat="1" ht="25.5" customHeight="1" x14ac:dyDescent="0.3">
      <c r="B114" s="39"/>
      <c r="C114" s="190" t="s">
        <v>286</v>
      </c>
      <c r="D114" s="190" t="s">
        <v>134</v>
      </c>
      <c r="E114" s="191" t="s">
        <v>662</v>
      </c>
      <c r="F114" s="192" t="s">
        <v>663</v>
      </c>
      <c r="G114" s="193" t="s">
        <v>345</v>
      </c>
      <c r="H114" s="194">
        <v>1</v>
      </c>
      <c r="I114" s="195"/>
      <c r="J114" s="196">
        <f t="shared" si="20"/>
        <v>0</v>
      </c>
      <c r="K114" s="192" t="s">
        <v>21</v>
      </c>
      <c r="L114" s="59"/>
      <c r="M114" s="197" t="s">
        <v>21</v>
      </c>
      <c r="N114" s="198" t="s">
        <v>43</v>
      </c>
      <c r="O114" s="40"/>
      <c r="P114" s="199">
        <f t="shared" si="21"/>
        <v>0</v>
      </c>
      <c r="Q114" s="199">
        <v>0</v>
      </c>
      <c r="R114" s="199">
        <f t="shared" si="22"/>
        <v>0</v>
      </c>
      <c r="S114" s="199">
        <v>0</v>
      </c>
      <c r="T114" s="200">
        <f t="shared" si="23"/>
        <v>0</v>
      </c>
      <c r="AR114" s="22" t="s">
        <v>139</v>
      </c>
      <c r="AT114" s="22" t="s">
        <v>134</v>
      </c>
      <c r="AU114" s="22" t="s">
        <v>79</v>
      </c>
      <c r="AY114" s="22" t="s">
        <v>132</v>
      </c>
      <c r="BE114" s="201">
        <f t="shared" si="24"/>
        <v>0</v>
      </c>
      <c r="BF114" s="201">
        <f t="shared" si="25"/>
        <v>0</v>
      </c>
      <c r="BG114" s="201">
        <f t="shared" si="26"/>
        <v>0</v>
      </c>
      <c r="BH114" s="201">
        <f t="shared" si="27"/>
        <v>0</v>
      </c>
      <c r="BI114" s="201">
        <f t="shared" si="28"/>
        <v>0</v>
      </c>
      <c r="BJ114" s="22" t="s">
        <v>79</v>
      </c>
      <c r="BK114" s="201">
        <f t="shared" si="29"/>
        <v>0</v>
      </c>
      <c r="BL114" s="22" t="s">
        <v>139</v>
      </c>
      <c r="BM114" s="22" t="s">
        <v>531</v>
      </c>
    </row>
    <row r="115" spans="2:65" s="1" customFormat="1" ht="16.5" customHeight="1" x14ac:dyDescent="0.3">
      <c r="B115" s="39"/>
      <c r="C115" s="190" t="s">
        <v>291</v>
      </c>
      <c r="D115" s="190" t="s">
        <v>134</v>
      </c>
      <c r="E115" s="191" t="s">
        <v>664</v>
      </c>
      <c r="F115" s="192" t="s">
        <v>665</v>
      </c>
      <c r="G115" s="193" t="s">
        <v>345</v>
      </c>
      <c r="H115" s="194">
        <v>1</v>
      </c>
      <c r="I115" s="195"/>
      <c r="J115" s="196">
        <f t="shared" si="20"/>
        <v>0</v>
      </c>
      <c r="K115" s="192" t="s">
        <v>21</v>
      </c>
      <c r="L115" s="59"/>
      <c r="M115" s="197" t="s">
        <v>21</v>
      </c>
      <c r="N115" s="198" t="s">
        <v>43</v>
      </c>
      <c r="O115" s="40"/>
      <c r="P115" s="199">
        <f t="shared" si="21"/>
        <v>0</v>
      </c>
      <c r="Q115" s="199">
        <v>0</v>
      </c>
      <c r="R115" s="199">
        <f t="shared" si="22"/>
        <v>0</v>
      </c>
      <c r="S115" s="199">
        <v>0</v>
      </c>
      <c r="T115" s="200">
        <f t="shared" si="23"/>
        <v>0</v>
      </c>
      <c r="AR115" s="22" t="s">
        <v>139</v>
      </c>
      <c r="AT115" s="22" t="s">
        <v>134</v>
      </c>
      <c r="AU115" s="22" t="s">
        <v>79</v>
      </c>
      <c r="AY115" s="22" t="s">
        <v>132</v>
      </c>
      <c r="BE115" s="201">
        <f t="shared" si="24"/>
        <v>0</v>
      </c>
      <c r="BF115" s="201">
        <f t="shared" si="25"/>
        <v>0</v>
      </c>
      <c r="BG115" s="201">
        <f t="shared" si="26"/>
        <v>0</v>
      </c>
      <c r="BH115" s="201">
        <f t="shared" si="27"/>
        <v>0</v>
      </c>
      <c r="BI115" s="201">
        <f t="shared" si="28"/>
        <v>0</v>
      </c>
      <c r="BJ115" s="22" t="s">
        <v>79</v>
      </c>
      <c r="BK115" s="201">
        <f t="shared" si="29"/>
        <v>0</v>
      </c>
      <c r="BL115" s="22" t="s">
        <v>139</v>
      </c>
      <c r="BM115" s="22" t="s">
        <v>536</v>
      </c>
    </row>
    <row r="116" spans="2:65" s="1" customFormat="1" ht="16.5" customHeight="1" x14ac:dyDescent="0.3">
      <c r="B116" s="39"/>
      <c r="C116" s="190" t="s">
        <v>297</v>
      </c>
      <c r="D116" s="190" t="s">
        <v>134</v>
      </c>
      <c r="E116" s="191" t="s">
        <v>666</v>
      </c>
      <c r="F116" s="192" t="s">
        <v>667</v>
      </c>
      <c r="G116" s="193" t="s">
        <v>345</v>
      </c>
      <c r="H116" s="194">
        <v>4</v>
      </c>
      <c r="I116" s="195"/>
      <c r="J116" s="196">
        <f t="shared" si="20"/>
        <v>0</v>
      </c>
      <c r="K116" s="192" t="s">
        <v>21</v>
      </c>
      <c r="L116" s="59"/>
      <c r="M116" s="197" t="s">
        <v>21</v>
      </c>
      <c r="N116" s="198" t="s">
        <v>43</v>
      </c>
      <c r="O116" s="40"/>
      <c r="P116" s="199">
        <f t="shared" si="21"/>
        <v>0</v>
      </c>
      <c r="Q116" s="199">
        <v>0</v>
      </c>
      <c r="R116" s="199">
        <f t="shared" si="22"/>
        <v>0</v>
      </c>
      <c r="S116" s="199">
        <v>0</v>
      </c>
      <c r="T116" s="200">
        <f t="shared" si="23"/>
        <v>0</v>
      </c>
      <c r="AR116" s="22" t="s">
        <v>139</v>
      </c>
      <c r="AT116" s="22" t="s">
        <v>134</v>
      </c>
      <c r="AU116" s="22" t="s">
        <v>79</v>
      </c>
      <c r="AY116" s="22" t="s">
        <v>132</v>
      </c>
      <c r="BE116" s="201">
        <f t="shared" si="24"/>
        <v>0</v>
      </c>
      <c r="BF116" s="201">
        <f t="shared" si="25"/>
        <v>0</v>
      </c>
      <c r="BG116" s="201">
        <f t="shared" si="26"/>
        <v>0</v>
      </c>
      <c r="BH116" s="201">
        <f t="shared" si="27"/>
        <v>0</v>
      </c>
      <c r="BI116" s="201">
        <f t="shared" si="28"/>
        <v>0</v>
      </c>
      <c r="BJ116" s="22" t="s">
        <v>79</v>
      </c>
      <c r="BK116" s="201">
        <f t="shared" si="29"/>
        <v>0</v>
      </c>
      <c r="BL116" s="22" t="s">
        <v>139</v>
      </c>
      <c r="BM116" s="22" t="s">
        <v>539</v>
      </c>
    </row>
    <row r="117" spans="2:65" s="1" customFormat="1" ht="16.5" customHeight="1" x14ac:dyDescent="0.3">
      <c r="B117" s="39"/>
      <c r="C117" s="190" t="s">
        <v>303</v>
      </c>
      <c r="D117" s="190" t="s">
        <v>134</v>
      </c>
      <c r="E117" s="191" t="s">
        <v>668</v>
      </c>
      <c r="F117" s="192" t="s">
        <v>669</v>
      </c>
      <c r="G117" s="193" t="s">
        <v>345</v>
      </c>
      <c r="H117" s="194">
        <v>9</v>
      </c>
      <c r="I117" s="195"/>
      <c r="J117" s="196">
        <f t="shared" si="20"/>
        <v>0</v>
      </c>
      <c r="K117" s="192" t="s">
        <v>21</v>
      </c>
      <c r="L117" s="59"/>
      <c r="M117" s="197" t="s">
        <v>21</v>
      </c>
      <c r="N117" s="198" t="s">
        <v>43</v>
      </c>
      <c r="O117" s="40"/>
      <c r="P117" s="199">
        <f t="shared" si="21"/>
        <v>0</v>
      </c>
      <c r="Q117" s="199">
        <v>0</v>
      </c>
      <c r="R117" s="199">
        <f t="shared" si="22"/>
        <v>0</v>
      </c>
      <c r="S117" s="199">
        <v>0</v>
      </c>
      <c r="T117" s="200">
        <f t="shared" si="23"/>
        <v>0</v>
      </c>
      <c r="AR117" s="22" t="s">
        <v>139</v>
      </c>
      <c r="AT117" s="22" t="s">
        <v>134</v>
      </c>
      <c r="AU117" s="22" t="s">
        <v>79</v>
      </c>
      <c r="AY117" s="22" t="s">
        <v>132</v>
      </c>
      <c r="BE117" s="201">
        <f t="shared" si="24"/>
        <v>0</v>
      </c>
      <c r="BF117" s="201">
        <f t="shared" si="25"/>
        <v>0</v>
      </c>
      <c r="BG117" s="201">
        <f t="shared" si="26"/>
        <v>0</v>
      </c>
      <c r="BH117" s="201">
        <f t="shared" si="27"/>
        <v>0</v>
      </c>
      <c r="BI117" s="201">
        <f t="shared" si="28"/>
        <v>0</v>
      </c>
      <c r="BJ117" s="22" t="s">
        <v>79</v>
      </c>
      <c r="BK117" s="201">
        <f t="shared" si="29"/>
        <v>0</v>
      </c>
      <c r="BL117" s="22" t="s">
        <v>139</v>
      </c>
      <c r="BM117" s="22" t="s">
        <v>544</v>
      </c>
    </row>
    <row r="118" spans="2:65" s="1" customFormat="1" ht="16.5" customHeight="1" x14ac:dyDescent="0.3">
      <c r="B118" s="39"/>
      <c r="C118" s="190" t="s">
        <v>308</v>
      </c>
      <c r="D118" s="190" t="s">
        <v>134</v>
      </c>
      <c r="E118" s="191" t="s">
        <v>670</v>
      </c>
      <c r="F118" s="192" t="s">
        <v>671</v>
      </c>
      <c r="G118" s="193" t="s">
        <v>345</v>
      </c>
      <c r="H118" s="194">
        <v>4</v>
      </c>
      <c r="I118" s="195"/>
      <c r="J118" s="196">
        <f t="shared" si="20"/>
        <v>0</v>
      </c>
      <c r="K118" s="192" t="s">
        <v>21</v>
      </c>
      <c r="L118" s="59"/>
      <c r="M118" s="197" t="s">
        <v>21</v>
      </c>
      <c r="N118" s="198" t="s">
        <v>43</v>
      </c>
      <c r="O118" s="40"/>
      <c r="P118" s="199">
        <f t="shared" si="21"/>
        <v>0</v>
      </c>
      <c r="Q118" s="199">
        <v>0</v>
      </c>
      <c r="R118" s="199">
        <f t="shared" si="22"/>
        <v>0</v>
      </c>
      <c r="S118" s="199">
        <v>0</v>
      </c>
      <c r="T118" s="200">
        <f t="shared" si="23"/>
        <v>0</v>
      </c>
      <c r="AR118" s="22" t="s">
        <v>139</v>
      </c>
      <c r="AT118" s="22" t="s">
        <v>134</v>
      </c>
      <c r="AU118" s="22" t="s">
        <v>79</v>
      </c>
      <c r="AY118" s="22" t="s">
        <v>132</v>
      </c>
      <c r="BE118" s="201">
        <f t="shared" si="24"/>
        <v>0</v>
      </c>
      <c r="BF118" s="201">
        <f t="shared" si="25"/>
        <v>0</v>
      </c>
      <c r="BG118" s="201">
        <f t="shared" si="26"/>
        <v>0</v>
      </c>
      <c r="BH118" s="201">
        <f t="shared" si="27"/>
        <v>0</v>
      </c>
      <c r="BI118" s="201">
        <f t="shared" si="28"/>
        <v>0</v>
      </c>
      <c r="BJ118" s="22" t="s">
        <v>79</v>
      </c>
      <c r="BK118" s="201">
        <f t="shared" si="29"/>
        <v>0</v>
      </c>
      <c r="BL118" s="22" t="s">
        <v>139</v>
      </c>
      <c r="BM118" s="22" t="s">
        <v>549</v>
      </c>
    </row>
    <row r="119" spans="2:65" s="1" customFormat="1" ht="16.5" customHeight="1" x14ac:dyDescent="0.3">
      <c r="B119" s="39"/>
      <c r="C119" s="190" t="s">
        <v>312</v>
      </c>
      <c r="D119" s="190" t="s">
        <v>134</v>
      </c>
      <c r="E119" s="191" t="s">
        <v>672</v>
      </c>
      <c r="F119" s="192" t="s">
        <v>673</v>
      </c>
      <c r="G119" s="193" t="s">
        <v>345</v>
      </c>
      <c r="H119" s="194">
        <v>4</v>
      </c>
      <c r="I119" s="195"/>
      <c r="J119" s="196">
        <f t="shared" si="20"/>
        <v>0</v>
      </c>
      <c r="K119" s="192" t="s">
        <v>21</v>
      </c>
      <c r="L119" s="59"/>
      <c r="M119" s="197" t="s">
        <v>21</v>
      </c>
      <c r="N119" s="198" t="s">
        <v>43</v>
      </c>
      <c r="O119" s="40"/>
      <c r="P119" s="199">
        <f t="shared" si="21"/>
        <v>0</v>
      </c>
      <c r="Q119" s="199">
        <v>0</v>
      </c>
      <c r="R119" s="199">
        <f t="shared" si="22"/>
        <v>0</v>
      </c>
      <c r="S119" s="199">
        <v>0</v>
      </c>
      <c r="T119" s="200">
        <f t="shared" si="23"/>
        <v>0</v>
      </c>
      <c r="AR119" s="22" t="s">
        <v>139</v>
      </c>
      <c r="AT119" s="22" t="s">
        <v>134</v>
      </c>
      <c r="AU119" s="22" t="s">
        <v>79</v>
      </c>
      <c r="AY119" s="22" t="s">
        <v>132</v>
      </c>
      <c r="BE119" s="201">
        <f t="shared" si="24"/>
        <v>0</v>
      </c>
      <c r="BF119" s="201">
        <f t="shared" si="25"/>
        <v>0</v>
      </c>
      <c r="BG119" s="201">
        <f t="shared" si="26"/>
        <v>0</v>
      </c>
      <c r="BH119" s="201">
        <f t="shared" si="27"/>
        <v>0</v>
      </c>
      <c r="BI119" s="201">
        <f t="shared" si="28"/>
        <v>0</v>
      </c>
      <c r="BJ119" s="22" t="s">
        <v>79</v>
      </c>
      <c r="BK119" s="201">
        <f t="shared" si="29"/>
        <v>0</v>
      </c>
      <c r="BL119" s="22" t="s">
        <v>139</v>
      </c>
      <c r="BM119" s="22" t="s">
        <v>552</v>
      </c>
    </row>
    <row r="120" spans="2:65" s="1" customFormat="1" ht="16.5" customHeight="1" x14ac:dyDescent="0.3">
      <c r="B120" s="39"/>
      <c r="C120" s="190" t="s">
        <v>316</v>
      </c>
      <c r="D120" s="190" t="s">
        <v>134</v>
      </c>
      <c r="E120" s="191" t="s">
        <v>674</v>
      </c>
      <c r="F120" s="192" t="s">
        <v>675</v>
      </c>
      <c r="G120" s="193" t="s">
        <v>345</v>
      </c>
      <c r="H120" s="194">
        <v>1</v>
      </c>
      <c r="I120" s="195"/>
      <c r="J120" s="196">
        <f t="shared" si="20"/>
        <v>0</v>
      </c>
      <c r="K120" s="192" t="s">
        <v>21</v>
      </c>
      <c r="L120" s="59"/>
      <c r="M120" s="197" t="s">
        <v>21</v>
      </c>
      <c r="N120" s="198" t="s">
        <v>43</v>
      </c>
      <c r="O120" s="40"/>
      <c r="P120" s="199">
        <f t="shared" si="21"/>
        <v>0</v>
      </c>
      <c r="Q120" s="199">
        <v>0</v>
      </c>
      <c r="R120" s="199">
        <f t="shared" si="22"/>
        <v>0</v>
      </c>
      <c r="S120" s="199">
        <v>0</v>
      </c>
      <c r="T120" s="200">
        <f t="shared" si="23"/>
        <v>0</v>
      </c>
      <c r="AR120" s="22" t="s">
        <v>139</v>
      </c>
      <c r="AT120" s="22" t="s">
        <v>134</v>
      </c>
      <c r="AU120" s="22" t="s">
        <v>79</v>
      </c>
      <c r="AY120" s="22" t="s">
        <v>132</v>
      </c>
      <c r="BE120" s="201">
        <f t="shared" si="24"/>
        <v>0</v>
      </c>
      <c r="BF120" s="201">
        <f t="shared" si="25"/>
        <v>0</v>
      </c>
      <c r="BG120" s="201">
        <f t="shared" si="26"/>
        <v>0</v>
      </c>
      <c r="BH120" s="201">
        <f t="shared" si="27"/>
        <v>0</v>
      </c>
      <c r="BI120" s="201">
        <f t="shared" si="28"/>
        <v>0</v>
      </c>
      <c r="BJ120" s="22" t="s">
        <v>79</v>
      </c>
      <c r="BK120" s="201">
        <f t="shared" si="29"/>
        <v>0</v>
      </c>
      <c r="BL120" s="22" t="s">
        <v>139</v>
      </c>
      <c r="BM120" s="22" t="s">
        <v>555</v>
      </c>
    </row>
    <row r="121" spans="2:65" s="1" customFormat="1" ht="16.5" customHeight="1" x14ac:dyDescent="0.3">
      <c r="B121" s="39"/>
      <c r="C121" s="190" t="s">
        <v>322</v>
      </c>
      <c r="D121" s="190" t="s">
        <v>134</v>
      </c>
      <c r="E121" s="191" t="s">
        <v>676</v>
      </c>
      <c r="F121" s="192" t="s">
        <v>677</v>
      </c>
      <c r="G121" s="193" t="s">
        <v>345</v>
      </c>
      <c r="H121" s="194">
        <v>1</v>
      </c>
      <c r="I121" s="195"/>
      <c r="J121" s="196">
        <f t="shared" si="20"/>
        <v>0</v>
      </c>
      <c r="K121" s="192" t="s">
        <v>21</v>
      </c>
      <c r="L121" s="59"/>
      <c r="M121" s="197" t="s">
        <v>21</v>
      </c>
      <c r="N121" s="198" t="s">
        <v>43</v>
      </c>
      <c r="O121" s="40"/>
      <c r="P121" s="199">
        <f t="shared" si="21"/>
        <v>0</v>
      </c>
      <c r="Q121" s="199">
        <v>0</v>
      </c>
      <c r="R121" s="199">
        <f t="shared" si="22"/>
        <v>0</v>
      </c>
      <c r="S121" s="199">
        <v>0</v>
      </c>
      <c r="T121" s="200">
        <f t="shared" si="23"/>
        <v>0</v>
      </c>
      <c r="AR121" s="22" t="s">
        <v>139</v>
      </c>
      <c r="AT121" s="22" t="s">
        <v>134</v>
      </c>
      <c r="AU121" s="22" t="s">
        <v>79</v>
      </c>
      <c r="AY121" s="22" t="s">
        <v>132</v>
      </c>
      <c r="BE121" s="201">
        <f t="shared" si="24"/>
        <v>0</v>
      </c>
      <c r="BF121" s="201">
        <f t="shared" si="25"/>
        <v>0</v>
      </c>
      <c r="BG121" s="201">
        <f t="shared" si="26"/>
        <v>0</v>
      </c>
      <c r="BH121" s="201">
        <f t="shared" si="27"/>
        <v>0</v>
      </c>
      <c r="BI121" s="201">
        <f t="shared" si="28"/>
        <v>0</v>
      </c>
      <c r="BJ121" s="22" t="s">
        <v>79</v>
      </c>
      <c r="BK121" s="201">
        <f t="shared" si="29"/>
        <v>0</v>
      </c>
      <c r="BL121" s="22" t="s">
        <v>139</v>
      </c>
      <c r="BM121" s="22" t="s">
        <v>560</v>
      </c>
    </row>
    <row r="122" spans="2:65" s="1" customFormat="1" ht="16.5" customHeight="1" x14ac:dyDescent="0.3">
      <c r="B122" s="39"/>
      <c r="C122" s="190" t="s">
        <v>327</v>
      </c>
      <c r="D122" s="190" t="s">
        <v>134</v>
      </c>
      <c r="E122" s="191" t="s">
        <v>678</v>
      </c>
      <c r="F122" s="192" t="s">
        <v>679</v>
      </c>
      <c r="G122" s="193" t="s">
        <v>345</v>
      </c>
      <c r="H122" s="194">
        <v>1</v>
      </c>
      <c r="I122" s="195"/>
      <c r="J122" s="196">
        <f t="shared" si="20"/>
        <v>0</v>
      </c>
      <c r="K122" s="192" t="s">
        <v>21</v>
      </c>
      <c r="L122" s="59"/>
      <c r="M122" s="197" t="s">
        <v>21</v>
      </c>
      <c r="N122" s="198" t="s">
        <v>43</v>
      </c>
      <c r="O122" s="40"/>
      <c r="P122" s="199">
        <f t="shared" si="21"/>
        <v>0</v>
      </c>
      <c r="Q122" s="199">
        <v>0</v>
      </c>
      <c r="R122" s="199">
        <f t="shared" si="22"/>
        <v>0</v>
      </c>
      <c r="S122" s="199">
        <v>0</v>
      </c>
      <c r="T122" s="200">
        <f t="shared" si="23"/>
        <v>0</v>
      </c>
      <c r="AR122" s="22" t="s">
        <v>139</v>
      </c>
      <c r="AT122" s="22" t="s">
        <v>134</v>
      </c>
      <c r="AU122" s="22" t="s">
        <v>79</v>
      </c>
      <c r="AY122" s="22" t="s">
        <v>132</v>
      </c>
      <c r="BE122" s="201">
        <f t="shared" si="24"/>
        <v>0</v>
      </c>
      <c r="BF122" s="201">
        <f t="shared" si="25"/>
        <v>0</v>
      </c>
      <c r="BG122" s="201">
        <f t="shared" si="26"/>
        <v>0</v>
      </c>
      <c r="BH122" s="201">
        <f t="shared" si="27"/>
        <v>0</v>
      </c>
      <c r="BI122" s="201">
        <f t="shared" si="28"/>
        <v>0</v>
      </c>
      <c r="BJ122" s="22" t="s">
        <v>79</v>
      </c>
      <c r="BK122" s="201">
        <f t="shared" si="29"/>
        <v>0</v>
      </c>
      <c r="BL122" s="22" t="s">
        <v>139</v>
      </c>
      <c r="BM122" s="22" t="s">
        <v>565</v>
      </c>
    </row>
    <row r="123" spans="2:65" s="1" customFormat="1" ht="16.5" customHeight="1" x14ac:dyDescent="0.3">
      <c r="B123" s="39"/>
      <c r="C123" s="190" t="s">
        <v>332</v>
      </c>
      <c r="D123" s="190" t="s">
        <v>134</v>
      </c>
      <c r="E123" s="191" t="s">
        <v>680</v>
      </c>
      <c r="F123" s="192" t="s">
        <v>681</v>
      </c>
      <c r="G123" s="193" t="s">
        <v>345</v>
      </c>
      <c r="H123" s="194">
        <v>2</v>
      </c>
      <c r="I123" s="195"/>
      <c r="J123" s="196">
        <f t="shared" si="20"/>
        <v>0</v>
      </c>
      <c r="K123" s="192" t="s">
        <v>21</v>
      </c>
      <c r="L123" s="59"/>
      <c r="M123" s="197" t="s">
        <v>21</v>
      </c>
      <c r="N123" s="198" t="s">
        <v>43</v>
      </c>
      <c r="O123" s="40"/>
      <c r="P123" s="199">
        <f t="shared" si="21"/>
        <v>0</v>
      </c>
      <c r="Q123" s="199">
        <v>0</v>
      </c>
      <c r="R123" s="199">
        <f t="shared" si="22"/>
        <v>0</v>
      </c>
      <c r="S123" s="199">
        <v>0</v>
      </c>
      <c r="T123" s="200">
        <f t="shared" si="23"/>
        <v>0</v>
      </c>
      <c r="AR123" s="22" t="s">
        <v>139</v>
      </c>
      <c r="AT123" s="22" t="s">
        <v>134</v>
      </c>
      <c r="AU123" s="22" t="s">
        <v>79</v>
      </c>
      <c r="AY123" s="22" t="s">
        <v>132</v>
      </c>
      <c r="BE123" s="201">
        <f t="shared" si="24"/>
        <v>0</v>
      </c>
      <c r="BF123" s="201">
        <f t="shared" si="25"/>
        <v>0</v>
      </c>
      <c r="BG123" s="201">
        <f t="shared" si="26"/>
        <v>0</v>
      </c>
      <c r="BH123" s="201">
        <f t="shared" si="27"/>
        <v>0</v>
      </c>
      <c r="BI123" s="201">
        <f t="shared" si="28"/>
        <v>0</v>
      </c>
      <c r="BJ123" s="22" t="s">
        <v>79</v>
      </c>
      <c r="BK123" s="201">
        <f t="shared" si="29"/>
        <v>0</v>
      </c>
      <c r="BL123" s="22" t="s">
        <v>139</v>
      </c>
      <c r="BM123" s="22" t="s">
        <v>570</v>
      </c>
    </row>
    <row r="124" spans="2:65" s="1" customFormat="1" ht="16.5" customHeight="1" x14ac:dyDescent="0.3">
      <c r="B124" s="39"/>
      <c r="C124" s="190" t="s">
        <v>337</v>
      </c>
      <c r="D124" s="190" t="s">
        <v>134</v>
      </c>
      <c r="E124" s="191" t="s">
        <v>682</v>
      </c>
      <c r="F124" s="192" t="s">
        <v>683</v>
      </c>
      <c r="G124" s="193" t="s">
        <v>345</v>
      </c>
      <c r="H124" s="194">
        <v>1</v>
      </c>
      <c r="I124" s="195"/>
      <c r="J124" s="196">
        <f t="shared" si="20"/>
        <v>0</v>
      </c>
      <c r="K124" s="192" t="s">
        <v>21</v>
      </c>
      <c r="L124" s="59"/>
      <c r="M124" s="197" t="s">
        <v>21</v>
      </c>
      <c r="N124" s="198" t="s">
        <v>43</v>
      </c>
      <c r="O124" s="40"/>
      <c r="P124" s="199">
        <f t="shared" si="21"/>
        <v>0</v>
      </c>
      <c r="Q124" s="199">
        <v>0</v>
      </c>
      <c r="R124" s="199">
        <f t="shared" si="22"/>
        <v>0</v>
      </c>
      <c r="S124" s="199">
        <v>0</v>
      </c>
      <c r="T124" s="200">
        <f t="shared" si="23"/>
        <v>0</v>
      </c>
      <c r="AR124" s="22" t="s">
        <v>139</v>
      </c>
      <c r="AT124" s="22" t="s">
        <v>134</v>
      </c>
      <c r="AU124" s="22" t="s">
        <v>79</v>
      </c>
      <c r="AY124" s="22" t="s">
        <v>132</v>
      </c>
      <c r="BE124" s="201">
        <f t="shared" si="24"/>
        <v>0</v>
      </c>
      <c r="BF124" s="201">
        <f t="shared" si="25"/>
        <v>0</v>
      </c>
      <c r="BG124" s="201">
        <f t="shared" si="26"/>
        <v>0</v>
      </c>
      <c r="BH124" s="201">
        <f t="shared" si="27"/>
        <v>0</v>
      </c>
      <c r="BI124" s="201">
        <f t="shared" si="28"/>
        <v>0</v>
      </c>
      <c r="BJ124" s="22" t="s">
        <v>79</v>
      </c>
      <c r="BK124" s="201">
        <f t="shared" si="29"/>
        <v>0</v>
      </c>
      <c r="BL124" s="22" t="s">
        <v>139</v>
      </c>
      <c r="BM124" s="22" t="s">
        <v>573</v>
      </c>
    </row>
    <row r="125" spans="2:65" s="1" customFormat="1" ht="16.5" customHeight="1" x14ac:dyDescent="0.3">
      <c r="B125" s="39"/>
      <c r="C125" s="190" t="s">
        <v>342</v>
      </c>
      <c r="D125" s="190" t="s">
        <v>134</v>
      </c>
      <c r="E125" s="191" t="s">
        <v>684</v>
      </c>
      <c r="F125" s="192" t="s">
        <v>685</v>
      </c>
      <c r="G125" s="193" t="s">
        <v>345</v>
      </c>
      <c r="H125" s="194">
        <v>1</v>
      </c>
      <c r="I125" s="195"/>
      <c r="J125" s="196">
        <f t="shared" si="20"/>
        <v>0</v>
      </c>
      <c r="K125" s="192" t="s">
        <v>21</v>
      </c>
      <c r="L125" s="59"/>
      <c r="M125" s="197" t="s">
        <v>21</v>
      </c>
      <c r="N125" s="198" t="s">
        <v>43</v>
      </c>
      <c r="O125" s="40"/>
      <c r="P125" s="199">
        <f t="shared" si="21"/>
        <v>0</v>
      </c>
      <c r="Q125" s="199">
        <v>0</v>
      </c>
      <c r="R125" s="199">
        <f t="shared" si="22"/>
        <v>0</v>
      </c>
      <c r="S125" s="199">
        <v>0</v>
      </c>
      <c r="T125" s="200">
        <f t="shared" si="23"/>
        <v>0</v>
      </c>
      <c r="AR125" s="22" t="s">
        <v>139</v>
      </c>
      <c r="AT125" s="22" t="s">
        <v>134</v>
      </c>
      <c r="AU125" s="22" t="s">
        <v>79</v>
      </c>
      <c r="AY125" s="22" t="s">
        <v>132</v>
      </c>
      <c r="BE125" s="201">
        <f t="shared" si="24"/>
        <v>0</v>
      </c>
      <c r="BF125" s="201">
        <f t="shared" si="25"/>
        <v>0</v>
      </c>
      <c r="BG125" s="201">
        <f t="shared" si="26"/>
        <v>0</v>
      </c>
      <c r="BH125" s="201">
        <f t="shared" si="27"/>
        <v>0</v>
      </c>
      <c r="BI125" s="201">
        <f t="shared" si="28"/>
        <v>0</v>
      </c>
      <c r="BJ125" s="22" t="s">
        <v>79</v>
      </c>
      <c r="BK125" s="201">
        <f t="shared" si="29"/>
        <v>0</v>
      </c>
      <c r="BL125" s="22" t="s">
        <v>139</v>
      </c>
      <c r="BM125" s="22" t="s">
        <v>576</v>
      </c>
    </row>
    <row r="126" spans="2:65" s="1" customFormat="1" ht="16.5" customHeight="1" x14ac:dyDescent="0.3">
      <c r="B126" s="39"/>
      <c r="C126" s="190" t="s">
        <v>347</v>
      </c>
      <c r="D126" s="190" t="s">
        <v>134</v>
      </c>
      <c r="E126" s="191" t="s">
        <v>686</v>
      </c>
      <c r="F126" s="192" t="s">
        <v>687</v>
      </c>
      <c r="G126" s="193" t="s">
        <v>345</v>
      </c>
      <c r="H126" s="194">
        <v>1</v>
      </c>
      <c r="I126" s="195"/>
      <c r="J126" s="196">
        <f t="shared" si="20"/>
        <v>0</v>
      </c>
      <c r="K126" s="192" t="s">
        <v>21</v>
      </c>
      <c r="L126" s="59"/>
      <c r="M126" s="197" t="s">
        <v>21</v>
      </c>
      <c r="N126" s="198" t="s">
        <v>43</v>
      </c>
      <c r="O126" s="40"/>
      <c r="P126" s="199">
        <f t="shared" si="21"/>
        <v>0</v>
      </c>
      <c r="Q126" s="199">
        <v>0</v>
      </c>
      <c r="R126" s="199">
        <f t="shared" si="22"/>
        <v>0</v>
      </c>
      <c r="S126" s="199">
        <v>0</v>
      </c>
      <c r="T126" s="200">
        <f t="shared" si="23"/>
        <v>0</v>
      </c>
      <c r="AR126" s="22" t="s">
        <v>139</v>
      </c>
      <c r="AT126" s="22" t="s">
        <v>134</v>
      </c>
      <c r="AU126" s="22" t="s">
        <v>79</v>
      </c>
      <c r="AY126" s="22" t="s">
        <v>132</v>
      </c>
      <c r="BE126" s="201">
        <f t="shared" si="24"/>
        <v>0</v>
      </c>
      <c r="BF126" s="201">
        <f t="shared" si="25"/>
        <v>0</v>
      </c>
      <c r="BG126" s="201">
        <f t="shared" si="26"/>
        <v>0</v>
      </c>
      <c r="BH126" s="201">
        <f t="shared" si="27"/>
        <v>0</v>
      </c>
      <c r="BI126" s="201">
        <f t="shared" si="28"/>
        <v>0</v>
      </c>
      <c r="BJ126" s="22" t="s">
        <v>79</v>
      </c>
      <c r="BK126" s="201">
        <f t="shared" si="29"/>
        <v>0</v>
      </c>
      <c r="BL126" s="22" t="s">
        <v>139</v>
      </c>
      <c r="BM126" s="22" t="s">
        <v>581</v>
      </c>
    </row>
    <row r="127" spans="2:65" s="1" customFormat="1" ht="16.5" customHeight="1" x14ac:dyDescent="0.3">
      <c r="B127" s="39"/>
      <c r="C127" s="190" t="s">
        <v>352</v>
      </c>
      <c r="D127" s="190" t="s">
        <v>134</v>
      </c>
      <c r="E127" s="191" t="s">
        <v>688</v>
      </c>
      <c r="F127" s="192" t="s">
        <v>689</v>
      </c>
      <c r="G127" s="193" t="s">
        <v>340</v>
      </c>
      <c r="H127" s="194">
        <v>1</v>
      </c>
      <c r="I127" s="195"/>
      <c r="J127" s="196">
        <f t="shared" si="20"/>
        <v>0</v>
      </c>
      <c r="K127" s="192" t="s">
        <v>21</v>
      </c>
      <c r="L127" s="59"/>
      <c r="M127" s="197" t="s">
        <v>21</v>
      </c>
      <c r="N127" s="198" t="s">
        <v>43</v>
      </c>
      <c r="O127" s="40"/>
      <c r="P127" s="199">
        <f t="shared" si="21"/>
        <v>0</v>
      </c>
      <c r="Q127" s="199">
        <v>0</v>
      </c>
      <c r="R127" s="199">
        <f t="shared" si="22"/>
        <v>0</v>
      </c>
      <c r="S127" s="199">
        <v>0</v>
      </c>
      <c r="T127" s="200">
        <f t="shared" si="23"/>
        <v>0</v>
      </c>
      <c r="AR127" s="22" t="s">
        <v>139</v>
      </c>
      <c r="AT127" s="22" t="s">
        <v>134</v>
      </c>
      <c r="AU127" s="22" t="s">
        <v>79</v>
      </c>
      <c r="AY127" s="22" t="s">
        <v>132</v>
      </c>
      <c r="BE127" s="201">
        <f t="shared" si="24"/>
        <v>0</v>
      </c>
      <c r="BF127" s="201">
        <f t="shared" si="25"/>
        <v>0</v>
      </c>
      <c r="BG127" s="201">
        <f t="shared" si="26"/>
        <v>0</v>
      </c>
      <c r="BH127" s="201">
        <f t="shared" si="27"/>
        <v>0</v>
      </c>
      <c r="BI127" s="201">
        <f t="shared" si="28"/>
        <v>0</v>
      </c>
      <c r="BJ127" s="22" t="s">
        <v>79</v>
      </c>
      <c r="BK127" s="201">
        <f t="shared" si="29"/>
        <v>0</v>
      </c>
      <c r="BL127" s="22" t="s">
        <v>139</v>
      </c>
      <c r="BM127" s="22" t="s">
        <v>584</v>
      </c>
    </row>
    <row r="128" spans="2:65" s="1" customFormat="1" ht="16.5" customHeight="1" x14ac:dyDescent="0.3">
      <c r="B128" s="39"/>
      <c r="C128" s="190" t="s">
        <v>356</v>
      </c>
      <c r="D128" s="190" t="s">
        <v>134</v>
      </c>
      <c r="E128" s="191" t="s">
        <v>690</v>
      </c>
      <c r="F128" s="192" t="s">
        <v>691</v>
      </c>
      <c r="G128" s="193" t="s">
        <v>387</v>
      </c>
      <c r="H128" s="194">
        <v>5</v>
      </c>
      <c r="I128" s="195"/>
      <c r="J128" s="196">
        <f t="shared" si="20"/>
        <v>0</v>
      </c>
      <c r="K128" s="192" t="s">
        <v>21</v>
      </c>
      <c r="L128" s="59"/>
      <c r="M128" s="197" t="s">
        <v>21</v>
      </c>
      <c r="N128" s="198" t="s">
        <v>43</v>
      </c>
      <c r="O128" s="40"/>
      <c r="P128" s="199">
        <f t="shared" si="21"/>
        <v>0</v>
      </c>
      <c r="Q128" s="199">
        <v>0</v>
      </c>
      <c r="R128" s="199">
        <f t="shared" si="22"/>
        <v>0</v>
      </c>
      <c r="S128" s="199">
        <v>0</v>
      </c>
      <c r="T128" s="200">
        <f t="shared" si="23"/>
        <v>0</v>
      </c>
      <c r="AR128" s="22" t="s">
        <v>139</v>
      </c>
      <c r="AT128" s="22" t="s">
        <v>134</v>
      </c>
      <c r="AU128" s="22" t="s">
        <v>79</v>
      </c>
      <c r="AY128" s="22" t="s">
        <v>132</v>
      </c>
      <c r="BE128" s="201">
        <f t="shared" si="24"/>
        <v>0</v>
      </c>
      <c r="BF128" s="201">
        <f t="shared" si="25"/>
        <v>0</v>
      </c>
      <c r="BG128" s="201">
        <f t="shared" si="26"/>
        <v>0</v>
      </c>
      <c r="BH128" s="201">
        <f t="shared" si="27"/>
        <v>0</v>
      </c>
      <c r="BI128" s="201">
        <f t="shared" si="28"/>
        <v>0</v>
      </c>
      <c r="BJ128" s="22" t="s">
        <v>79</v>
      </c>
      <c r="BK128" s="201">
        <f t="shared" si="29"/>
        <v>0</v>
      </c>
      <c r="BL128" s="22" t="s">
        <v>139</v>
      </c>
      <c r="BM128" s="22" t="s">
        <v>587</v>
      </c>
    </row>
    <row r="129" spans="2:65" s="1" customFormat="1" ht="16.5" customHeight="1" x14ac:dyDescent="0.3">
      <c r="B129" s="39"/>
      <c r="C129" s="190" t="s">
        <v>361</v>
      </c>
      <c r="D129" s="190" t="s">
        <v>134</v>
      </c>
      <c r="E129" s="191" t="s">
        <v>692</v>
      </c>
      <c r="F129" s="192" t="s">
        <v>693</v>
      </c>
      <c r="G129" s="193" t="s">
        <v>694</v>
      </c>
      <c r="H129" s="194">
        <v>4</v>
      </c>
      <c r="I129" s="195"/>
      <c r="J129" s="196">
        <f t="shared" si="20"/>
        <v>0</v>
      </c>
      <c r="K129" s="192" t="s">
        <v>21</v>
      </c>
      <c r="L129" s="59"/>
      <c r="M129" s="197" t="s">
        <v>21</v>
      </c>
      <c r="N129" s="198" t="s">
        <v>43</v>
      </c>
      <c r="O129" s="40"/>
      <c r="P129" s="199">
        <f t="shared" si="21"/>
        <v>0</v>
      </c>
      <c r="Q129" s="199">
        <v>0</v>
      </c>
      <c r="R129" s="199">
        <f t="shared" si="22"/>
        <v>0</v>
      </c>
      <c r="S129" s="199">
        <v>0</v>
      </c>
      <c r="T129" s="200">
        <f t="shared" si="23"/>
        <v>0</v>
      </c>
      <c r="AR129" s="22" t="s">
        <v>139</v>
      </c>
      <c r="AT129" s="22" t="s">
        <v>134</v>
      </c>
      <c r="AU129" s="22" t="s">
        <v>79</v>
      </c>
      <c r="AY129" s="22" t="s">
        <v>132</v>
      </c>
      <c r="BE129" s="201">
        <f t="shared" si="24"/>
        <v>0</v>
      </c>
      <c r="BF129" s="201">
        <f t="shared" si="25"/>
        <v>0</v>
      </c>
      <c r="BG129" s="201">
        <f t="shared" si="26"/>
        <v>0</v>
      </c>
      <c r="BH129" s="201">
        <f t="shared" si="27"/>
        <v>0</v>
      </c>
      <c r="BI129" s="201">
        <f t="shared" si="28"/>
        <v>0</v>
      </c>
      <c r="BJ129" s="22" t="s">
        <v>79</v>
      </c>
      <c r="BK129" s="201">
        <f t="shared" si="29"/>
        <v>0</v>
      </c>
      <c r="BL129" s="22" t="s">
        <v>139</v>
      </c>
      <c r="BM129" s="22" t="s">
        <v>590</v>
      </c>
    </row>
    <row r="130" spans="2:65" s="1" customFormat="1" ht="16.5" customHeight="1" x14ac:dyDescent="0.3">
      <c r="B130" s="39"/>
      <c r="C130" s="190" t="s">
        <v>367</v>
      </c>
      <c r="D130" s="190" t="s">
        <v>134</v>
      </c>
      <c r="E130" s="191" t="s">
        <v>695</v>
      </c>
      <c r="F130" s="192" t="s">
        <v>696</v>
      </c>
      <c r="G130" s="193" t="s">
        <v>206</v>
      </c>
      <c r="H130" s="194">
        <v>20</v>
      </c>
      <c r="I130" s="195"/>
      <c r="J130" s="196">
        <f t="shared" si="20"/>
        <v>0</v>
      </c>
      <c r="K130" s="192" t="s">
        <v>21</v>
      </c>
      <c r="L130" s="59"/>
      <c r="M130" s="197" t="s">
        <v>21</v>
      </c>
      <c r="N130" s="198" t="s">
        <v>43</v>
      </c>
      <c r="O130" s="40"/>
      <c r="P130" s="199">
        <f t="shared" si="21"/>
        <v>0</v>
      </c>
      <c r="Q130" s="199">
        <v>0</v>
      </c>
      <c r="R130" s="199">
        <f t="shared" si="22"/>
        <v>0</v>
      </c>
      <c r="S130" s="199">
        <v>0</v>
      </c>
      <c r="T130" s="200">
        <f t="shared" si="23"/>
        <v>0</v>
      </c>
      <c r="AR130" s="22" t="s">
        <v>139</v>
      </c>
      <c r="AT130" s="22" t="s">
        <v>134</v>
      </c>
      <c r="AU130" s="22" t="s">
        <v>79</v>
      </c>
      <c r="AY130" s="22" t="s">
        <v>132</v>
      </c>
      <c r="BE130" s="201">
        <f t="shared" si="24"/>
        <v>0</v>
      </c>
      <c r="BF130" s="201">
        <f t="shared" si="25"/>
        <v>0</v>
      </c>
      <c r="BG130" s="201">
        <f t="shared" si="26"/>
        <v>0</v>
      </c>
      <c r="BH130" s="201">
        <f t="shared" si="27"/>
        <v>0</v>
      </c>
      <c r="BI130" s="201">
        <f t="shared" si="28"/>
        <v>0</v>
      </c>
      <c r="BJ130" s="22" t="s">
        <v>79</v>
      </c>
      <c r="BK130" s="201">
        <f t="shared" si="29"/>
        <v>0</v>
      </c>
      <c r="BL130" s="22" t="s">
        <v>139</v>
      </c>
      <c r="BM130" s="22" t="s">
        <v>593</v>
      </c>
    </row>
    <row r="131" spans="2:65" s="1" customFormat="1" ht="16.5" customHeight="1" x14ac:dyDescent="0.3">
      <c r="B131" s="39"/>
      <c r="C131" s="190" t="s">
        <v>371</v>
      </c>
      <c r="D131" s="190" t="s">
        <v>134</v>
      </c>
      <c r="E131" s="191" t="s">
        <v>697</v>
      </c>
      <c r="F131" s="192" t="s">
        <v>698</v>
      </c>
      <c r="G131" s="193" t="s">
        <v>206</v>
      </c>
      <c r="H131" s="194">
        <v>4</v>
      </c>
      <c r="I131" s="195"/>
      <c r="J131" s="196">
        <f t="shared" si="20"/>
        <v>0</v>
      </c>
      <c r="K131" s="192" t="s">
        <v>21</v>
      </c>
      <c r="L131" s="59"/>
      <c r="M131" s="197" t="s">
        <v>21</v>
      </c>
      <c r="N131" s="198" t="s">
        <v>43</v>
      </c>
      <c r="O131" s="40"/>
      <c r="P131" s="199">
        <f t="shared" si="21"/>
        <v>0</v>
      </c>
      <c r="Q131" s="199">
        <v>0</v>
      </c>
      <c r="R131" s="199">
        <f t="shared" si="22"/>
        <v>0</v>
      </c>
      <c r="S131" s="199">
        <v>0</v>
      </c>
      <c r="T131" s="200">
        <f t="shared" si="23"/>
        <v>0</v>
      </c>
      <c r="AR131" s="22" t="s">
        <v>139</v>
      </c>
      <c r="AT131" s="22" t="s">
        <v>134</v>
      </c>
      <c r="AU131" s="22" t="s">
        <v>79</v>
      </c>
      <c r="AY131" s="22" t="s">
        <v>132</v>
      </c>
      <c r="BE131" s="201">
        <f t="shared" si="24"/>
        <v>0</v>
      </c>
      <c r="BF131" s="201">
        <f t="shared" si="25"/>
        <v>0</v>
      </c>
      <c r="BG131" s="201">
        <f t="shared" si="26"/>
        <v>0</v>
      </c>
      <c r="BH131" s="201">
        <f t="shared" si="27"/>
        <v>0</v>
      </c>
      <c r="BI131" s="201">
        <f t="shared" si="28"/>
        <v>0</v>
      </c>
      <c r="BJ131" s="22" t="s">
        <v>79</v>
      </c>
      <c r="BK131" s="201">
        <f t="shared" si="29"/>
        <v>0</v>
      </c>
      <c r="BL131" s="22" t="s">
        <v>139</v>
      </c>
      <c r="BM131" s="22" t="s">
        <v>699</v>
      </c>
    </row>
    <row r="132" spans="2:65" s="1" customFormat="1" ht="16.5" customHeight="1" x14ac:dyDescent="0.3">
      <c r="B132" s="39"/>
      <c r="C132" s="190" t="s">
        <v>379</v>
      </c>
      <c r="D132" s="190" t="s">
        <v>134</v>
      </c>
      <c r="E132" s="191" t="s">
        <v>700</v>
      </c>
      <c r="F132" s="192" t="s">
        <v>701</v>
      </c>
      <c r="G132" s="193" t="s">
        <v>345</v>
      </c>
      <c r="H132" s="194">
        <v>1</v>
      </c>
      <c r="I132" s="195"/>
      <c r="J132" s="196">
        <f t="shared" si="20"/>
        <v>0</v>
      </c>
      <c r="K132" s="192" t="s">
        <v>21</v>
      </c>
      <c r="L132" s="59"/>
      <c r="M132" s="197" t="s">
        <v>21</v>
      </c>
      <c r="N132" s="198" t="s">
        <v>43</v>
      </c>
      <c r="O132" s="40"/>
      <c r="P132" s="199">
        <f t="shared" si="21"/>
        <v>0</v>
      </c>
      <c r="Q132" s="199">
        <v>0</v>
      </c>
      <c r="R132" s="199">
        <f t="shared" si="22"/>
        <v>0</v>
      </c>
      <c r="S132" s="199">
        <v>0</v>
      </c>
      <c r="T132" s="200">
        <f t="shared" si="23"/>
        <v>0</v>
      </c>
      <c r="AR132" s="22" t="s">
        <v>139</v>
      </c>
      <c r="AT132" s="22" t="s">
        <v>134</v>
      </c>
      <c r="AU132" s="22" t="s">
        <v>79</v>
      </c>
      <c r="AY132" s="22" t="s">
        <v>132</v>
      </c>
      <c r="BE132" s="201">
        <f t="shared" si="24"/>
        <v>0</v>
      </c>
      <c r="BF132" s="201">
        <f t="shared" si="25"/>
        <v>0</v>
      </c>
      <c r="BG132" s="201">
        <f t="shared" si="26"/>
        <v>0</v>
      </c>
      <c r="BH132" s="201">
        <f t="shared" si="27"/>
        <v>0</v>
      </c>
      <c r="BI132" s="201">
        <f t="shared" si="28"/>
        <v>0</v>
      </c>
      <c r="BJ132" s="22" t="s">
        <v>79</v>
      </c>
      <c r="BK132" s="201">
        <f t="shared" si="29"/>
        <v>0</v>
      </c>
      <c r="BL132" s="22" t="s">
        <v>139</v>
      </c>
      <c r="BM132" s="22" t="s">
        <v>702</v>
      </c>
    </row>
    <row r="133" spans="2:65" s="1" customFormat="1" ht="16.5" customHeight="1" x14ac:dyDescent="0.3">
      <c r="B133" s="39"/>
      <c r="C133" s="190" t="s">
        <v>384</v>
      </c>
      <c r="D133" s="190" t="s">
        <v>134</v>
      </c>
      <c r="E133" s="191" t="s">
        <v>703</v>
      </c>
      <c r="F133" s="192" t="s">
        <v>704</v>
      </c>
      <c r="G133" s="193" t="s">
        <v>387</v>
      </c>
      <c r="H133" s="194">
        <v>1</v>
      </c>
      <c r="I133" s="195"/>
      <c r="J133" s="196">
        <f t="shared" si="20"/>
        <v>0</v>
      </c>
      <c r="K133" s="192" t="s">
        <v>21</v>
      </c>
      <c r="L133" s="59"/>
      <c r="M133" s="197" t="s">
        <v>21</v>
      </c>
      <c r="N133" s="198" t="s">
        <v>43</v>
      </c>
      <c r="O133" s="40"/>
      <c r="P133" s="199">
        <f t="shared" si="21"/>
        <v>0</v>
      </c>
      <c r="Q133" s="199">
        <v>0</v>
      </c>
      <c r="R133" s="199">
        <f t="shared" si="22"/>
        <v>0</v>
      </c>
      <c r="S133" s="199">
        <v>0</v>
      </c>
      <c r="T133" s="200">
        <f t="shared" si="23"/>
        <v>0</v>
      </c>
      <c r="AR133" s="22" t="s">
        <v>139</v>
      </c>
      <c r="AT133" s="22" t="s">
        <v>134</v>
      </c>
      <c r="AU133" s="22" t="s">
        <v>79</v>
      </c>
      <c r="AY133" s="22" t="s">
        <v>132</v>
      </c>
      <c r="BE133" s="201">
        <f t="shared" si="24"/>
        <v>0</v>
      </c>
      <c r="BF133" s="201">
        <f t="shared" si="25"/>
        <v>0</v>
      </c>
      <c r="BG133" s="201">
        <f t="shared" si="26"/>
        <v>0</v>
      </c>
      <c r="BH133" s="201">
        <f t="shared" si="27"/>
        <v>0</v>
      </c>
      <c r="BI133" s="201">
        <f t="shared" si="28"/>
        <v>0</v>
      </c>
      <c r="BJ133" s="22" t="s">
        <v>79</v>
      </c>
      <c r="BK133" s="201">
        <f t="shared" si="29"/>
        <v>0</v>
      </c>
      <c r="BL133" s="22" t="s">
        <v>139</v>
      </c>
      <c r="BM133" s="22" t="s">
        <v>705</v>
      </c>
    </row>
    <row r="134" spans="2:65" s="1" customFormat="1" ht="16.5" customHeight="1" x14ac:dyDescent="0.3">
      <c r="B134" s="39"/>
      <c r="C134" s="190" t="s">
        <v>390</v>
      </c>
      <c r="D134" s="190" t="s">
        <v>134</v>
      </c>
      <c r="E134" s="191" t="s">
        <v>706</v>
      </c>
      <c r="F134" s="192" t="s">
        <v>707</v>
      </c>
      <c r="G134" s="193" t="s">
        <v>345</v>
      </c>
      <c r="H134" s="194">
        <v>1</v>
      </c>
      <c r="I134" s="195"/>
      <c r="J134" s="196">
        <f t="shared" si="20"/>
        <v>0</v>
      </c>
      <c r="K134" s="192" t="s">
        <v>21</v>
      </c>
      <c r="L134" s="59"/>
      <c r="M134" s="197" t="s">
        <v>21</v>
      </c>
      <c r="N134" s="198" t="s">
        <v>43</v>
      </c>
      <c r="O134" s="40"/>
      <c r="P134" s="199">
        <f t="shared" si="21"/>
        <v>0</v>
      </c>
      <c r="Q134" s="199">
        <v>0</v>
      </c>
      <c r="R134" s="199">
        <f t="shared" si="22"/>
        <v>0</v>
      </c>
      <c r="S134" s="199">
        <v>0</v>
      </c>
      <c r="T134" s="200">
        <f t="shared" si="23"/>
        <v>0</v>
      </c>
      <c r="AR134" s="22" t="s">
        <v>139</v>
      </c>
      <c r="AT134" s="22" t="s">
        <v>134</v>
      </c>
      <c r="AU134" s="22" t="s">
        <v>79</v>
      </c>
      <c r="AY134" s="22" t="s">
        <v>132</v>
      </c>
      <c r="BE134" s="201">
        <f t="shared" si="24"/>
        <v>0</v>
      </c>
      <c r="BF134" s="201">
        <f t="shared" si="25"/>
        <v>0</v>
      </c>
      <c r="BG134" s="201">
        <f t="shared" si="26"/>
        <v>0</v>
      </c>
      <c r="BH134" s="201">
        <f t="shared" si="27"/>
        <v>0</v>
      </c>
      <c r="BI134" s="201">
        <f t="shared" si="28"/>
        <v>0</v>
      </c>
      <c r="BJ134" s="22" t="s">
        <v>79</v>
      </c>
      <c r="BK134" s="201">
        <f t="shared" si="29"/>
        <v>0</v>
      </c>
      <c r="BL134" s="22" t="s">
        <v>139</v>
      </c>
      <c r="BM134" s="22" t="s">
        <v>708</v>
      </c>
    </row>
    <row r="135" spans="2:65" s="10" customFormat="1" ht="37.35" customHeight="1" x14ac:dyDescent="0.35">
      <c r="B135" s="174"/>
      <c r="C135" s="175"/>
      <c r="D135" s="176" t="s">
        <v>71</v>
      </c>
      <c r="E135" s="177" t="s">
        <v>455</v>
      </c>
      <c r="F135" s="177" t="s">
        <v>709</v>
      </c>
      <c r="G135" s="175"/>
      <c r="H135" s="175"/>
      <c r="I135" s="178"/>
      <c r="J135" s="179">
        <f>BK135</f>
        <v>0</v>
      </c>
      <c r="K135" s="175"/>
      <c r="L135" s="180"/>
      <c r="M135" s="181"/>
      <c r="N135" s="182"/>
      <c r="O135" s="182"/>
      <c r="P135" s="183">
        <f>SUM(P136:P143)</f>
        <v>0</v>
      </c>
      <c r="Q135" s="182"/>
      <c r="R135" s="183">
        <f>SUM(R136:R143)</f>
        <v>0</v>
      </c>
      <c r="S135" s="182"/>
      <c r="T135" s="184">
        <f>SUM(T136:T143)</f>
        <v>0</v>
      </c>
      <c r="AR135" s="185" t="s">
        <v>79</v>
      </c>
      <c r="AT135" s="186" t="s">
        <v>71</v>
      </c>
      <c r="AU135" s="186" t="s">
        <v>72</v>
      </c>
      <c r="AY135" s="185" t="s">
        <v>132</v>
      </c>
      <c r="BK135" s="187">
        <f>SUM(BK136:BK143)</f>
        <v>0</v>
      </c>
    </row>
    <row r="136" spans="2:65" s="1" customFormat="1" ht="16.5" customHeight="1" x14ac:dyDescent="0.3">
      <c r="B136" s="39"/>
      <c r="C136" s="190" t="s">
        <v>512</v>
      </c>
      <c r="D136" s="190" t="s">
        <v>134</v>
      </c>
      <c r="E136" s="191" t="s">
        <v>710</v>
      </c>
      <c r="F136" s="192" t="s">
        <v>711</v>
      </c>
      <c r="G136" s="193" t="s">
        <v>712</v>
      </c>
      <c r="H136" s="194">
        <v>8</v>
      </c>
      <c r="I136" s="195"/>
      <c r="J136" s="196">
        <f t="shared" ref="J136:J143" si="30">ROUND(I136*H136,2)</f>
        <v>0</v>
      </c>
      <c r="K136" s="192" t="s">
        <v>21</v>
      </c>
      <c r="L136" s="59"/>
      <c r="M136" s="197" t="s">
        <v>21</v>
      </c>
      <c r="N136" s="198" t="s">
        <v>43</v>
      </c>
      <c r="O136" s="40"/>
      <c r="P136" s="199">
        <f t="shared" ref="P136:P143" si="31">O136*H136</f>
        <v>0</v>
      </c>
      <c r="Q136" s="199">
        <v>0</v>
      </c>
      <c r="R136" s="199">
        <f t="shared" ref="R136:R143" si="32">Q136*H136</f>
        <v>0</v>
      </c>
      <c r="S136" s="199">
        <v>0</v>
      </c>
      <c r="T136" s="200">
        <f t="shared" ref="T136:T143" si="33">S136*H136</f>
        <v>0</v>
      </c>
      <c r="AR136" s="22" t="s">
        <v>139</v>
      </c>
      <c r="AT136" s="22" t="s">
        <v>134</v>
      </c>
      <c r="AU136" s="22" t="s">
        <v>79</v>
      </c>
      <c r="AY136" s="22" t="s">
        <v>132</v>
      </c>
      <c r="BE136" s="201">
        <f t="shared" ref="BE136:BE143" si="34">IF(N136="základní",J136,0)</f>
        <v>0</v>
      </c>
      <c r="BF136" s="201">
        <f t="shared" ref="BF136:BF143" si="35">IF(N136="snížená",J136,0)</f>
        <v>0</v>
      </c>
      <c r="BG136" s="201">
        <f t="shared" ref="BG136:BG143" si="36">IF(N136="zákl. přenesená",J136,0)</f>
        <v>0</v>
      </c>
      <c r="BH136" s="201">
        <f t="shared" ref="BH136:BH143" si="37">IF(N136="sníž. přenesená",J136,0)</f>
        <v>0</v>
      </c>
      <c r="BI136" s="201">
        <f t="shared" ref="BI136:BI143" si="38">IF(N136="nulová",J136,0)</f>
        <v>0</v>
      </c>
      <c r="BJ136" s="22" t="s">
        <v>79</v>
      </c>
      <c r="BK136" s="201">
        <f t="shared" ref="BK136:BK143" si="39">ROUND(I136*H136,2)</f>
        <v>0</v>
      </c>
      <c r="BL136" s="22" t="s">
        <v>139</v>
      </c>
      <c r="BM136" s="22" t="s">
        <v>713</v>
      </c>
    </row>
    <row r="137" spans="2:65" s="1" customFormat="1" ht="16.5" customHeight="1" x14ac:dyDescent="0.3">
      <c r="B137" s="39"/>
      <c r="C137" s="190" t="s">
        <v>714</v>
      </c>
      <c r="D137" s="190" t="s">
        <v>134</v>
      </c>
      <c r="E137" s="191" t="s">
        <v>715</v>
      </c>
      <c r="F137" s="192" t="s">
        <v>716</v>
      </c>
      <c r="G137" s="193" t="s">
        <v>712</v>
      </c>
      <c r="H137" s="194">
        <v>135</v>
      </c>
      <c r="I137" s="195"/>
      <c r="J137" s="196">
        <f t="shared" si="30"/>
        <v>0</v>
      </c>
      <c r="K137" s="192" t="s">
        <v>21</v>
      </c>
      <c r="L137" s="59"/>
      <c r="M137" s="197" t="s">
        <v>21</v>
      </c>
      <c r="N137" s="198" t="s">
        <v>43</v>
      </c>
      <c r="O137" s="40"/>
      <c r="P137" s="199">
        <f t="shared" si="31"/>
        <v>0</v>
      </c>
      <c r="Q137" s="199">
        <v>0</v>
      </c>
      <c r="R137" s="199">
        <f t="shared" si="32"/>
        <v>0</v>
      </c>
      <c r="S137" s="199">
        <v>0</v>
      </c>
      <c r="T137" s="200">
        <f t="shared" si="33"/>
        <v>0</v>
      </c>
      <c r="AR137" s="22" t="s">
        <v>139</v>
      </c>
      <c r="AT137" s="22" t="s">
        <v>134</v>
      </c>
      <c r="AU137" s="22" t="s">
        <v>79</v>
      </c>
      <c r="AY137" s="22" t="s">
        <v>132</v>
      </c>
      <c r="BE137" s="201">
        <f t="shared" si="34"/>
        <v>0</v>
      </c>
      <c r="BF137" s="201">
        <f t="shared" si="35"/>
        <v>0</v>
      </c>
      <c r="BG137" s="201">
        <f t="shared" si="36"/>
        <v>0</v>
      </c>
      <c r="BH137" s="201">
        <f t="shared" si="37"/>
        <v>0</v>
      </c>
      <c r="BI137" s="201">
        <f t="shared" si="38"/>
        <v>0</v>
      </c>
      <c r="BJ137" s="22" t="s">
        <v>79</v>
      </c>
      <c r="BK137" s="201">
        <f t="shared" si="39"/>
        <v>0</v>
      </c>
      <c r="BL137" s="22" t="s">
        <v>139</v>
      </c>
      <c r="BM137" s="22" t="s">
        <v>717</v>
      </c>
    </row>
    <row r="138" spans="2:65" s="1" customFormat="1" ht="16.5" customHeight="1" x14ac:dyDescent="0.3">
      <c r="B138" s="39"/>
      <c r="C138" s="190" t="s">
        <v>517</v>
      </c>
      <c r="D138" s="190" t="s">
        <v>134</v>
      </c>
      <c r="E138" s="191" t="s">
        <v>718</v>
      </c>
      <c r="F138" s="192" t="s">
        <v>719</v>
      </c>
      <c r="G138" s="193" t="s">
        <v>712</v>
      </c>
      <c r="H138" s="194">
        <v>8</v>
      </c>
      <c r="I138" s="195"/>
      <c r="J138" s="196">
        <f t="shared" si="30"/>
        <v>0</v>
      </c>
      <c r="K138" s="192" t="s">
        <v>21</v>
      </c>
      <c r="L138" s="59"/>
      <c r="M138" s="197" t="s">
        <v>21</v>
      </c>
      <c r="N138" s="198" t="s">
        <v>43</v>
      </c>
      <c r="O138" s="40"/>
      <c r="P138" s="199">
        <f t="shared" si="31"/>
        <v>0</v>
      </c>
      <c r="Q138" s="199">
        <v>0</v>
      </c>
      <c r="R138" s="199">
        <f t="shared" si="32"/>
        <v>0</v>
      </c>
      <c r="S138" s="199">
        <v>0</v>
      </c>
      <c r="T138" s="200">
        <f t="shared" si="33"/>
        <v>0</v>
      </c>
      <c r="AR138" s="22" t="s">
        <v>139</v>
      </c>
      <c r="AT138" s="22" t="s">
        <v>134</v>
      </c>
      <c r="AU138" s="22" t="s">
        <v>79</v>
      </c>
      <c r="AY138" s="22" t="s">
        <v>132</v>
      </c>
      <c r="BE138" s="201">
        <f t="shared" si="34"/>
        <v>0</v>
      </c>
      <c r="BF138" s="201">
        <f t="shared" si="35"/>
        <v>0</v>
      </c>
      <c r="BG138" s="201">
        <f t="shared" si="36"/>
        <v>0</v>
      </c>
      <c r="BH138" s="201">
        <f t="shared" si="37"/>
        <v>0</v>
      </c>
      <c r="BI138" s="201">
        <f t="shared" si="38"/>
        <v>0</v>
      </c>
      <c r="BJ138" s="22" t="s">
        <v>79</v>
      </c>
      <c r="BK138" s="201">
        <f t="shared" si="39"/>
        <v>0</v>
      </c>
      <c r="BL138" s="22" t="s">
        <v>139</v>
      </c>
      <c r="BM138" s="22" t="s">
        <v>720</v>
      </c>
    </row>
    <row r="139" spans="2:65" s="1" customFormat="1" ht="16.5" customHeight="1" x14ac:dyDescent="0.3">
      <c r="B139" s="39"/>
      <c r="C139" s="190" t="s">
        <v>721</v>
      </c>
      <c r="D139" s="190" t="s">
        <v>134</v>
      </c>
      <c r="E139" s="191" t="s">
        <v>722</v>
      </c>
      <c r="F139" s="192" t="s">
        <v>589</v>
      </c>
      <c r="G139" s="193" t="s">
        <v>340</v>
      </c>
      <c r="H139" s="194">
        <v>1</v>
      </c>
      <c r="I139" s="195"/>
      <c r="J139" s="196">
        <f t="shared" si="30"/>
        <v>0</v>
      </c>
      <c r="K139" s="192" t="s">
        <v>21</v>
      </c>
      <c r="L139" s="59"/>
      <c r="M139" s="197" t="s">
        <v>21</v>
      </c>
      <c r="N139" s="198" t="s">
        <v>43</v>
      </c>
      <c r="O139" s="40"/>
      <c r="P139" s="199">
        <f t="shared" si="31"/>
        <v>0</v>
      </c>
      <c r="Q139" s="199">
        <v>0</v>
      </c>
      <c r="R139" s="199">
        <f t="shared" si="32"/>
        <v>0</v>
      </c>
      <c r="S139" s="199">
        <v>0</v>
      </c>
      <c r="T139" s="200">
        <f t="shared" si="33"/>
        <v>0</v>
      </c>
      <c r="AR139" s="22" t="s">
        <v>139</v>
      </c>
      <c r="AT139" s="22" t="s">
        <v>134</v>
      </c>
      <c r="AU139" s="22" t="s">
        <v>79</v>
      </c>
      <c r="AY139" s="22" t="s">
        <v>132</v>
      </c>
      <c r="BE139" s="201">
        <f t="shared" si="34"/>
        <v>0</v>
      </c>
      <c r="BF139" s="201">
        <f t="shared" si="35"/>
        <v>0</v>
      </c>
      <c r="BG139" s="201">
        <f t="shared" si="36"/>
        <v>0</v>
      </c>
      <c r="BH139" s="201">
        <f t="shared" si="37"/>
        <v>0</v>
      </c>
      <c r="BI139" s="201">
        <f t="shared" si="38"/>
        <v>0</v>
      </c>
      <c r="BJ139" s="22" t="s">
        <v>79</v>
      </c>
      <c r="BK139" s="201">
        <f t="shared" si="39"/>
        <v>0</v>
      </c>
      <c r="BL139" s="22" t="s">
        <v>139</v>
      </c>
      <c r="BM139" s="22" t="s">
        <v>723</v>
      </c>
    </row>
    <row r="140" spans="2:65" s="1" customFormat="1" ht="16.5" customHeight="1" x14ac:dyDescent="0.3">
      <c r="B140" s="39"/>
      <c r="C140" s="190" t="s">
        <v>520</v>
      </c>
      <c r="D140" s="190" t="s">
        <v>134</v>
      </c>
      <c r="E140" s="191" t="s">
        <v>724</v>
      </c>
      <c r="F140" s="192" t="s">
        <v>725</v>
      </c>
      <c r="G140" s="193" t="s">
        <v>345</v>
      </c>
      <c r="H140" s="194">
        <v>1</v>
      </c>
      <c r="I140" s="195"/>
      <c r="J140" s="196">
        <f t="shared" si="30"/>
        <v>0</v>
      </c>
      <c r="K140" s="192" t="s">
        <v>21</v>
      </c>
      <c r="L140" s="59"/>
      <c r="M140" s="197" t="s">
        <v>21</v>
      </c>
      <c r="N140" s="198" t="s">
        <v>43</v>
      </c>
      <c r="O140" s="40"/>
      <c r="P140" s="199">
        <f t="shared" si="31"/>
        <v>0</v>
      </c>
      <c r="Q140" s="199">
        <v>0</v>
      </c>
      <c r="R140" s="199">
        <f t="shared" si="32"/>
        <v>0</v>
      </c>
      <c r="S140" s="199">
        <v>0</v>
      </c>
      <c r="T140" s="200">
        <f t="shared" si="33"/>
        <v>0</v>
      </c>
      <c r="AR140" s="22" t="s">
        <v>139</v>
      </c>
      <c r="AT140" s="22" t="s">
        <v>134</v>
      </c>
      <c r="AU140" s="22" t="s">
        <v>79</v>
      </c>
      <c r="AY140" s="22" t="s">
        <v>132</v>
      </c>
      <c r="BE140" s="201">
        <f t="shared" si="34"/>
        <v>0</v>
      </c>
      <c r="BF140" s="201">
        <f t="shared" si="35"/>
        <v>0</v>
      </c>
      <c r="BG140" s="201">
        <f t="shared" si="36"/>
        <v>0</v>
      </c>
      <c r="BH140" s="201">
        <f t="shared" si="37"/>
        <v>0</v>
      </c>
      <c r="BI140" s="201">
        <f t="shared" si="38"/>
        <v>0</v>
      </c>
      <c r="BJ140" s="22" t="s">
        <v>79</v>
      </c>
      <c r="BK140" s="201">
        <f t="shared" si="39"/>
        <v>0</v>
      </c>
      <c r="BL140" s="22" t="s">
        <v>139</v>
      </c>
      <c r="BM140" s="22" t="s">
        <v>726</v>
      </c>
    </row>
    <row r="141" spans="2:65" s="1" customFormat="1" ht="16.5" customHeight="1" x14ac:dyDescent="0.3">
      <c r="B141" s="39"/>
      <c r="C141" s="190" t="s">
        <v>727</v>
      </c>
      <c r="D141" s="190" t="s">
        <v>134</v>
      </c>
      <c r="E141" s="191" t="s">
        <v>728</v>
      </c>
      <c r="F141" s="192" t="s">
        <v>729</v>
      </c>
      <c r="G141" s="193" t="s">
        <v>712</v>
      </c>
      <c r="H141" s="194">
        <v>8</v>
      </c>
      <c r="I141" s="195"/>
      <c r="J141" s="196">
        <f t="shared" si="30"/>
        <v>0</v>
      </c>
      <c r="K141" s="192" t="s">
        <v>21</v>
      </c>
      <c r="L141" s="59"/>
      <c r="M141" s="197" t="s">
        <v>21</v>
      </c>
      <c r="N141" s="198" t="s">
        <v>43</v>
      </c>
      <c r="O141" s="40"/>
      <c r="P141" s="199">
        <f t="shared" si="31"/>
        <v>0</v>
      </c>
      <c r="Q141" s="199">
        <v>0</v>
      </c>
      <c r="R141" s="199">
        <f t="shared" si="32"/>
        <v>0</v>
      </c>
      <c r="S141" s="199">
        <v>0</v>
      </c>
      <c r="T141" s="200">
        <f t="shared" si="33"/>
        <v>0</v>
      </c>
      <c r="AR141" s="22" t="s">
        <v>139</v>
      </c>
      <c r="AT141" s="22" t="s">
        <v>134</v>
      </c>
      <c r="AU141" s="22" t="s">
        <v>79</v>
      </c>
      <c r="AY141" s="22" t="s">
        <v>132</v>
      </c>
      <c r="BE141" s="201">
        <f t="shared" si="34"/>
        <v>0</v>
      </c>
      <c r="BF141" s="201">
        <f t="shared" si="35"/>
        <v>0</v>
      </c>
      <c r="BG141" s="201">
        <f t="shared" si="36"/>
        <v>0</v>
      </c>
      <c r="BH141" s="201">
        <f t="shared" si="37"/>
        <v>0</v>
      </c>
      <c r="BI141" s="201">
        <f t="shared" si="38"/>
        <v>0</v>
      </c>
      <c r="BJ141" s="22" t="s">
        <v>79</v>
      </c>
      <c r="BK141" s="201">
        <f t="shared" si="39"/>
        <v>0</v>
      </c>
      <c r="BL141" s="22" t="s">
        <v>139</v>
      </c>
      <c r="BM141" s="22" t="s">
        <v>730</v>
      </c>
    </row>
    <row r="142" spans="2:65" s="1" customFormat="1" ht="16.5" customHeight="1" x14ac:dyDescent="0.3">
      <c r="B142" s="39"/>
      <c r="C142" s="190" t="s">
        <v>523</v>
      </c>
      <c r="D142" s="190" t="s">
        <v>134</v>
      </c>
      <c r="E142" s="191" t="s">
        <v>731</v>
      </c>
      <c r="F142" s="192" t="s">
        <v>732</v>
      </c>
      <c r="G142" s="193" t="s">
        <v>345</v>
      </c>
      <c r="H142" s="194">
        <v>1</v>
      </c>
      <c r="I142" s="195"/>
      <c r="J142" s="196">
        <f t="shared" si="30"/>
        <v>0</v>
      </c>
      <c r="K142" s="192" t="s">
        <v>21</v>
      </c>
      <c r="L142" s="59"/>
      <c r="M142" s="197" t="s">
        <v>21</v>
      </c>
      <c r="N142" s="198" t="s">
        <v>43</v>
      </c>
      <c r="O142" s="40"/>
      <c r="P142" s="199">
        <f t="shared" si="31"/>
        <v>0</v>
      </c>
      <c r="Q142" s="199">
        <v>0</v>
      </c>
      <c r="R142" s="199">
        <f t="shared" si="32"/>
        <v>0</v>
      </c>
      <c r="S142" s="199">
        <v>0</v>
      </c>
      <c r="T142" s="200">
        <f t="shared" si="33"/>
        <v>0</v>
      </c>
      <c r="AR142" s="22" t="s">
        <v>139</v>
      </c>
      <c r="AT142" s="22" t="s">
        <v>134</v>
      </c>
      <c r="AU142" s="22" t="s">
        <v>79</v>
      </c>
      <c r="AY142" s="22" t="s">
        <v>132</v>
      </c>
      <c r="BE142" s="201">
        <f t="shared" si="34"/>
        <v>0</v>
      </c>
      <c r="BF142" s="201">
        <f t="shared" si="35"/>
        <v>0</v>
      </c>
      <c r="BG142" s="201">
        <f t="shared" si="36"/>
        <v>0</v>
      </c>
      <c r="BH142" s="201">
        <f t="shared" si="37"/>
        <v>0</v>
      </c>
      <c r="BI142" s="201">
        <f t="shared" si="38"/>
        <v>0</v>
      </c>
      <c r="BJ142" s="22" t="s">
        <v>79</v>
      </c>
      <c r="BK142" s="201">
        <f t="shared" si="39"/>
        <v>0</v>
      </c>
      <c r="BL142" s="22" t="s">
        <v>139</v>
      </c>
      <c r="BM142" s="22" t="s">
        <v>733</v>
      </c>
    </row>
    <row r="143" spans="2:65" s="1" customFormat="1" ht="16.5" customHeight="1" x14ac:dyDescent="0.3">
      <c r="B143" s="39"/>
      <c r="C143" s="190" t="s">
        <v>734</v>
      </c>
      <c r="D143" s="190" t="s">
        <v>134</v>
      </c>
      <c r="E143" s="191" t="s">
        <v>735</v>
      </c>
      <c r="F143" s="192" t="s">
        <v>592</v>
      </c>
      <c r="G143" s="193" t="s">
        <v>340</v>
      </c>
      <c r="H143" s="194">
        <v>1</v>
      </c>
      <c r="I143" s="195"/>
      <c r="J143" s="196">
        <f t="shared" si="30"/>
        <v>0</v>
      </c>
      <c r="K143" s="192" t="s">
        <v>21</v>
      </c>
      <c r="L143" s="59"/>
      <c r="M143" s="197" t="s">
        <v>21</v>
      </c>
      <c r="N143" s="235" t="s">
        <v>43</v>
      </c>
      <c r="O143" s="236"/>
      <c r="P143" s="237">
        <f t="shared" si="31"/>
        <v>0</v>
      </c>
      <c r="Q143" s="237">
        <v>0</v>
      </c>
      <c r="R143" s="237">
        <f t="shared" si="32"/>
        <v>0</v>
      </c>
      <c r="S143" s="237">
        <v>0</v>
      </c>
      <c r="T143" s="238">
        <f t="shared" si="33"/>
        <v>0</v>
      </c>
      <c r="AR143" s="22" t="s">
        <v>139</v>
      </c>
      <c r="AT143" s="22" t="s">
        <v>134</v>
      </c>
      <c r="AU143" s="22" t="s">
        <v>79</v>
      </c>
      <c r="AY143" s="22" t="s">
        <v>132</v>
      </c>
      <c r="BE143" s="201">
        <f t="shared" si="34"/>
        <v>0</v>
      </c>
      <c r="BF143" s="201">
        <f t="shared" si="35"/>
        <v>0</v>
      </c>
      <c r="BG143" s="201">
        <f t="shared" si="36"/>
        <v>0</v>
      </c>
      <c r="BH143" s="201">
        <f t="shared" si="37"/>
        <v>0</v>
      </c>
      <c r="BI143" s="201">
        <f t="shared" si="38"/>
        <v>0</v>
      </c>
      <c r="BJ143" s="22" t="s">
        <v>79</v>
      </c>
      <c r="BK143" s="201">
        <f t="shared" si="39"/>
        <v>0</v>
      </c>
      <c r="BL143" s="22" t="s">
        <v>139</v>
      </c>
      <c r="BM143" s="22" t="s">
        <v>736</v>
      </c>
    </row>
    <row r="144" spans="2:65" s="1" customFormat="1" ht="6.95" customHeight="1" x14ac:dyDescent="0.3">
      <c r="B144" s="54"/>
      <c r="C144" s="55"/>
      <c r="D144" s="55"/>
      <c r="E144" s="55"/>
      <c r="F144" s="55"/>
      <c r="G144" s="55"/>
      <c r="H144" s="55"/>
      <c r="I144" s="137"/>
      <c r="J144" s="55"/>
      <c r="K144" s="55"/>
      <c r="L144" s="59"/>
    </row>
  </sheetData>
  <sheetProtection algorithmName="SHA-512" hashValue="PWUa3OsDyaBLCne3m5aZNXxsSjs1/gQMPgZaojh80BNiD7uSJV5zqXSto4Um+R3USHNVq8yqmQZhuq2O+YH2Eg==" saltValue="HBDAKOlhUz06j4Xrh2KfJtwnPdITTAxc5BJGgAWLheMim12ftv5H9n4ikMQGDPdgcBZs1risidzB502qssQJug==" spinCount="100000" sheet="1" objects="1" scenarios="1" formatColumns="0" formatRows="0" autoFilter="0"/>
  <autoFilter ref="C79:K143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 x14ac:dyDescent="0.3"/>
    <row r="2" spans="2:11" ht="7.5" customHeight="1" x14ac:dyDescent="0.3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 x14ac:dyDescent="0.3">
      <c r="B3" s="246"/>
      <c r="C3" s="368" t="s">
        <v>737</v>
      </c>
      <c r="D3" s="368"/>
      <c r="E3" s="368"/>
      <c r="F3" s="368"/>
      <c r="G3" s="368"/>
      <c r="H3" s="368"/>
      <c r="I3" s="368"/>
      <c r="J3" s="368"/>
      <c r="K3" s="247"/>
    </row>
    <row r="4" spans="2:11" ht="25.5" customHeight="1" x14ac:dyDescent="0.3">
      <c r="B4" s="248"/>
      <c r="C4" s="369" t="s">
        <v>738</v>
      </c>
      <c r="D4" s="369"/>
      <c r="E4" s="369"/>
      <c r="F4" s="369"/>
      <c r="G4" s="369"/>
      <c r="H4" s="369"/>
      <c r="I4" s="369"/>
      <c r="J4" s="369"/>
      <c r="K4" s="249"/>
    </row>
    <row r="5" spans="2:11" ht="5.25" customHeight="1" x14ac:dyDescent="0.3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 x14ac:dyDescent="0.3">
      <c r="B6" s="248"/>
      <c r="C6" s="367" t="s">
        <v>739</v>
      </c>
      <c r="D6" s="367"/>
      <c r="E6" s="367"/>
      <c r="F6" s="367"/>
      <c r="G6" s="367"/>
      <c r="H6" s="367"/>
      <c r="I6" s="367"/>
      <c r="J6" s="367"/>
      <c r="K6" s="249"/>
    </row>
    <row r="7" spans="2:11" ht="15" customHeight="1" x14ac:dyDescent="0.3">
      <c r="B7" s="252"/>
      <c r="C7" s="367" t="s">
        <v>740</v>
      </c>
      <c r="D7" s="367"/>
      <c r="E7" s="367"/>
      <c r="F7" s="367"/>
      <c r="G7" s="367"/>
      <c r="H7" s="367"/>
      <c r="I7" s="367"/>
      <c r="J7" s="367"/>
      <c r="K7" s="249"/>
    </row>
    <row r="8" spans="2:11" ht="12.75" customHeight="1" x14ac:dyDescent="0.3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 x14ac:dyDescent="0.3">
      <c r="B9" s="252"/>
      <c r="C9" s="367" t="s">
        <v>741</v>
      </c>
      <c r="D9" s="367"/>
      <c r="E9" s="367"/>
      <c r="F9" s="367"/>
      <c r="G9" s="367"/>
      <c r="H9" s="367"/>
      <c r="I9" s="367"/>
      <c r="J9" s="367"/>
      <c r="K9" s="249"/>
    </row>
    <row r="10" spans="2:11" ht="15" customHeight="1" x14ac:dyDescent="0.3">
      <c r="B10" s="252"/>
      <c r="C10" s="251"/>
      <c r="D10" s="367" t="s">
        <v>742</v>
      </c>
      <c r="E10" s="367"/>
      <c r="F10" s="367"/>
      <c r="G10" s="367"/>
      <c r="H10" s="367"/>
      <c r="I10" s="367"/>
      <c r="J10" s="367"/>
      <c r="K10" s="249"/>
    </row>
    <row r="11" spans="2:11" ht="15" customHeight="1" x14ac:dyDescent="0.3">
      <c r="B11" s="252"/>
      <c r="C11" s="253"/>
      <c r="D11" s="367" t="s">
        <v>743</v>
      </c>
      <c r="E11" s="367"/>
      <c r="F11" s="367"/>
      <c r="G11" s="367"/>
      <c r="H11" s="367"/>
      <c r="I11" s="367"/>
      <c r="J11" s="367"/>
      <c r="K11" s="249"/>
    </row>
    <row r="12" spans="2:11" ht="12.75" customHeight="1" x14ac:dyDescent="0.3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 x14ac:dyDescent="0.3">
      <c r="B13" s="252"/>
      <c r="C13" s="253"/>
      <c r="D13" s="367" t="s">
        <v>744</v>
      </c>
      <c r="E13" s="367"/>
      <c r="F13" s="367"/>
      <c r="G13" s="367"/>
      <c r="H13" s="367"/>
      <c r="I13" s="367"/>
      <c r="J13" s="367"/>
      <c r="K13" s="249"/>
    </row>
    <row r="14" spans="2:11" ht="15" customHeight="1" x14ac:dyDescent="0.3">
      <c r="B14" s="252"/>
      <c r="C14" s="253"/>
      <c r="D14" s="367" t="s">
        <v>745</v>
      </c>
      <c r="E14" s="367"/>
      <c r="F14" s="367"/>
      <c r="G14" s="367"/>
      <c r="H14" s="367"/>
      <c r="I14" s="367"/>
      <c r="J14" s="367"/>
      <c r="K14" s="249"/>
    </row>
    <row r="15" spans="2:11" ht="15" customHeight="1" x14ac:dyDescent="0.3">
      <c r="B15" s="252"/>
      <c r="C15" s="253"/>
      <c r="D15" s="367" t="s">
        <v>746</v>
      </c>
      <c r="E15" s="367"/>
      <c r="F15" s="367"/>
      <c r="G15" s="367"/>
      <c r="H15" s="367"/>
      <c r="I15" s="367"/>
      <c r="J15" s="367"/>
      <c r="K15" s="249"/>
    </row>
    <row r="16" spans="2:11" ht="15" customHeight="1" x14ac:dyDescent="0.3">
      <c r="B16" s="252"/>
      <c r="C16" s="253"/>
      <c r="D16" s="253"/>
      <c r="E16" s="254" t="s">
        <v>78</v>
      </c>
      <c r="F16" s="367" t="s">
        <v>747</v>
      </c>
      <c r="G16" s="367"/>
      <c r="H16" s="367"/>
      <c r="I16" s="367"/>
      <c r="J16" s="367"/>
      <c r="K16" s="249"/>
    </row>
    <row r="17" spans="2:11" ht="15" customHeight="1" x14ac:dyDescent="0.3">
      <c r="B17" s="252"/>
      <c r="C17" s="253"/>
      <c r="D17" s="253"/>
      <c r="E17" s="254" t="s">
        <v>748</v>
      </c>
      <c r="F17" s="367" t="s">
        <v>749</v>
      </c>
      <c r="G17" s="367"/>
      <c r="H17" s="367"/>
      <c r="I17" s="367"/>
      <c r="J17" s="367"/>
      <c r="K17" s="249"/>
    </row>
    <row r="18" spans="2:11" ht="15" customHeight="1" x14ac:dyDescent="0.3">
      <c r="B18" s="252"/>
      <c r="C18" s="253"/>
      <c r="D18" s="253"/>
      <c r="E18" s="254" t="s">
        <v>750</v>
      </c>
      <c r="F18" s="367" t="s">
        <v>751</v>
      </c>
      <c r="G18" s="367"/>
      <c r="H18" s="367"/>
      <c r="I18" s="367"/>
      <c r="J18" s="367"/>
      <c r="K18" s="249"/>
    </row>
    <row r="19" spans="2:11" ht="15" customHeight="1" x14ac:dyDescent="0.3">
      <c r="B19" s="252"/>
      <c r="C19" s="253"/>
      <c r="D19" s="253"/>
      <c r="E19" s="254" t="s">
        <v>752</v>
      </c>
      <c r="F19" s="367" t="s">
        <v>753</v>
      </c>
      <c r="G19" s="367"/>
      <c r="H19" s="367"/>
      <c r="I19" s="367"/>
      <c r="J19" s="367"/>
      <c r="K19" s="249"/>
    </row>
    <row r="20" spans="2:11" ht="15" customHeight="1" x14ac:dyDescent="0.3">
      <c r="B20" s="252"/>
      <c r="C20" s="253"/>
      <c r="D20" s="253"/>
      <c r="E20" s="254" t="s">
        <v>754</v>
      </c>
      <c r="F20" s="367" t="s">
        <v>755</v>
      </c>
      <c r="G20" s="367"/>
      <c r="H20" s="367"/>
      <c r="I20" s="367"/>
      <c r="J20" s="367"/>
      <c r="K20" s="249"/>
    </row>
    <row r="21" spans="2:11" ht="15" customHeight="1" x14ac:dyDescent="0.3">
      <c r="B21" s="252"/>
      <c r="C21" s="253"/>
      <c r="D21" s="253"/>
      <c r="E21" s="254" t="s">
        <v>756</v>
      </c>
      <c r="F21" s="367" t="s">
        <v>757</v>
      </c>
      <c r="G21" s="367"/>
      <c r="H21" s="367"/>
      <c r="I21" s="367"/>
      <c r="J21" s="367"/>
      <c r="K21" s="249"/>
    </row>
    <row r="22" spans="2:11" ht="12.75" customHeight="1" x14ac:dyDescent="0.3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 x14ac:dyDescent="0.3">
      <c r="B23" s="252"/>
      <c r="C23" s="367" t="s">
        <v>758</v>
      </c>
      <c r="D23" s="367"/>
      <c r="E23" s="367"/>
      <c r="F23" s="367"/>
      <c r="G23" s="367"/>
      <c r="H23" s="367"/>
      <c r="I23" s="367"/>
      <c r="J23" s="367"/>
      <c r="K23" s="249"/>
    </row>
    <row r="24" spans="2:11" ht="15" customHeight="1" x14ac:dyDescent="0.3">
      <c r="B24" s="252"/>
      <c r="C24" s="367" t="s">
        <v>759</v>
      </c>
      <c r="D24" s="367"/>
      <c r="E24" s="367"/>
      <c r="F24" s="367"/>
      <c r="G24" s="367"/>
      <c r="H24" s="367"/>
      <c r="I24" s="367"/>
      <c r="J24" s="367"/>
      <c r="K24" s="249"/>
    </row>
    <row r="25" spans="2:11" ht="15" customHeight="1" x14ac:dyDescent="0.3">
      <c r="B25" s="252"/>
      <c r="C25" s="251"/>
      <c r="D25" s="367" t="s">
        <v>760</v>
      </c>
      <c r="E25" s="367"/>
      <c r="F25" s="367"/>
      <c r="G25" s="367"/>
      <c r="H25" s="367"/>
      <c r="I25" s="367"/>
      <c r="J25" s="367"/>
      <c r="K25" s="249"/>
    </row>
    <row r="26" spans="2:11" ht="15" customHeight="1" x14ac:dyDescent="0.3">
      <c r="B26" s="252"/>
      <c r="C26" s="253"/>
      <c r="D26" s="367" t="s">
        <v>761</v>
      </c>
      <c r="E26" s="367"/>
      <c r="F26" s="367"/>
      <c r="G26" s="367"/>
      <c r="H26" s="367"/>
      <c r="I26" s="367"/>
      <c r="J26" s="367"/>
      <c r="K26" s="249"/>
    </row>
    <row r="27" spans="2:11" ht="12.75" customHeight="1" x14ac:dyDescent="0.3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 x14ac:dyDescent="0.3">
      <c r="B28" s="252"/>
      <c r="C28" s="253"/>
      <c r="D28" s="367" t="s">
        <v>762</v>
      </c>
      <c r="E28" s="367"/>
      <c r="F28" s="367"/>
      <c r="G28" s="367"/>
      <c r="H28" s="367"/>
      <c r="I28" s="367"/>
      <c r="J28" s="367"/>
      <c r="K28" s="249"/>
    </row>
    <row r="29" spans="2:11" ht="15" customHeight="1" x14ac:dyDescent="0.3">
      <c r="B29" s="252"/>
      <c r="C29" s="253"/>
      <c r="D29" s="367" t="s">
        <v>763</v>
      </c>
      <c r="E29" s="367"/>
      <c r="F29" s="367"/>
      <c r="G29" s="367"/>
      <c r="H29" s="367"/>
      <c r="I29" s="367"/>
      <c r="J29" s="367"/>
      <c r="K29" s="249"/>
    </row>
    <row r="30" spans="2:11" ht="12.75" customHeight="1" x14ac:dyDescent="0.3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 x14ac:dyDescent="0.3">
      <c r="B31" s="252"/>
      <c r="C31" s="253"/>
      <c r="D31" s="367" t="s">
        <v>764</v>
      </c>
      <c r="E31" s="367"/>
      <c r="F31" s="367"/>
      <c r="G31" s="367"/>
      <c r="H31" s="367"/>
      <c r="I31" s="367"/>
      <c r="J31" s="367"/>
      <c r="K31" s="249"/>
    </row>
    <row r="32" spans="2:11" ht="15" customHeight="1" x14ac:dyDescent="0.3">
      <c r="B32" s="252"/>
      <c r="C32" s="253"/>
      <c r="D32" s="367" t="s">
        <v>765</v>
      </c>
      <c r="E32" s="367"/>
      <c r="F32" s="367"/>
      <c r="G32" s="367"/>
      <c r="H32" s="367"/>
      <c r="I32" s="367"/>
      <c r="J32" s="367"/>
      <c r="K32" s="249"/>
    </row>
    <row r="33" spans="2:11" ht="15" customHeight="1" x14ac:dyDescent="0.3">
      <c r="B33" s="252"/>
      <c r="C33" s="253"/>
      <c r="D33" s="367" t="s">
        <v>766</v>
      </c>
      <c r="E33" s="367"/>
      <c r="F33" s="367"/>
      <c r="G33" s="367"/>
      <c r="H33" s="367"/>
      <c r="I33" s="367"/>
      <c r="J33" s="367"/>
      <c r="K33" s="249"/>
    </row>
    <row r="34" spans="2:11" ht="15" customHeight="1" x14ac:dyDescent="0.3">
      <c r="B34" s="252"/>
      <c r="C34" s="253"/>
      <c r="D34" s="251"/>
      <c r="E34" s="255" t="s">
        <v>117</v>
      </c>
      <c r="F34" s="251"/>
      <c r="G34" s="367" t="s">
        <v>767</v>
      </c>
      <c r="H34" s="367"/>
      <c r="I34" s="367"/>
      <c r="J34" s="367"/>
      <c r="K34" s="249"/>
    </row>
    <row r="35" spans="2:11" ht="30.75" customHeight="1" x14ac:dyDescent="0.3">
      <c r="B35" s="252"/>
      <c r="C35" s="253"/>
      <c r="D35" s="251"/>
      <c r="E35" s="255" t="s">
        <v>768</v>
      </c>
      <c r="F35" s="251"/>
      <c r="G35" s="367" t="s">
        <v>769</v>
      </c>
      <c r="H35" s="367"/>
      <c r="I35" s="367"/>
      <c r="J35" s="367"/>
      <c r="K35" s="249"/>
    </row>
    <row r="36" spans="2:11" ht="15" customHeight="1" x14ac:dyDescent="0.3">
      <c r="B36" s="252"/>
      <c r="C36" s="253"/>
      <c r="D36" s="251"/>
      <c r="E36" s="255" t="s">
        <v>53</v>
      </c>
      <c r="F36" s="251"/>
      <c r="G36" s="367" t="s">
        <v>770</v>
      </c>
      <c r="H36" s="367"/>
      <c r="I36" s="367"/>
      <c r="J36" s="367"/>
      <c r="K36" s="249"/>
    </row>
    <row r="37" spans="2:11" ht="15" customHeight="1" x14ac:dyDescent="0.3">
      <c r="B37" s="252"/>
      <c r="C37" s="253"/>
      <c r="D37" s="251"/>
      <c r="E37" s="255" t="s">
        <v>118</v>
      </c>
      <c r="F37" s="251"/>
      <c r="G37" s="367" t="s">
        <v>771</v>
      </c>
      <c r="H37" s="367"/>
      <c r="I37" s="367"/>
      <c r="J37" s="367"/>
      <c r="K37" s="249"/>
    </row>
    <row r="38" spans="2:11" ht="15" customHeight="1" x14ac:dyDescent="0.3">
      <c r="B38" s="252"/>
      <c r="C38" s="253"/>
      <c r="D38" s="251"/>
      <c r="E38" s="255" t="s">
        <v>119</v>
      </c>
      <c r="F38" s="251"/>
      <c r="G38" s="367" t="s">
        <v>772</v>
      </c>
      <c r="H38" s="367"/>
      <c r="I38" s="367"/>
      <c r="J38" s="367"/>
      <c r="K38" s="249"/>
    </row>
    <row r="39" spans="2:11" ht="15" customHeight="1" x14ac:dyDescent="0.3">
      <c r="B39" s="252"/>
      <c r="C39" s="253"/>
      <c r="D39" s="251"/>
      <c r="E39" s="255" t="s">
        <v>120</v>
      </c>
      <c r="F39" s="251"/>
      <c r="G39" s="367" t="s">
        <v>773</v>
      </c>
      <c r="H39" s="367"/>
      <c r="I39" s="367"/>
      <c r="J39" s="367"/>
      <c r="K39" s="249"/>
    </row>
    <row r="40" spans="2:11" ht="15" customHeight="1" x14ac:dyDescent="0.3">
      <c r="B40" s="252"/>
      <c r="C40" s="253"/>
      <c r="D40" s="251"/>
      <c r="E40" s="255" t="s">
        <v>774</v>
      </c>
      <c r="F40" s="251"/>
      <c r="G40" s="367" t="s">
        <v>775</v>
      </c>
      <c r="H40" s="367"/>
      <c r="I40" s="367"/>
      <c r="J40" s="367"/>
      <c r="K40" s="249"/>
    </row>
    <row r="41" spans="2:11" ht="15" customHeight="1" x14ac:dyDescent="0.3">
      <c r="B41" s="252"/>
      <c r="C41" s="253"/>
      <c r="D41" s="251"/>
      <c r="E41" s="255"/>
      <c r="F41" s="251"/>
      <c r="G41" s="367" t="s">
        <v>776</v>
      </c>
      <c r="H41" s="367"/>
      <c r="I41" s="367"/>
      <c r="J41" s="367"/>
      <c r="K41" s="249"/>
    </row>
    <row r="42" spans="2:11" ht="15" customHeight="1" x14ac:dyDescent="0.3">
      <c r="B42" s="252"/>
      <c r="C42" s="253"/>
      <c r="D42" s="251"/>
      <c r="E42" s="255" t="s">
        <v>777</v>
      </c>
      <c r="F42" s="251"/>
      <c r="G42" s="367" t="s">
        <v>778</v>
      </c>
      <c r="H42" s="367"/>
      <c r="I42" s="367"/>
      <c r="J42" s="367"/>
      <c r="K42" s="249"/>
    </row>
    <row r="43" spans="2:11" ht="15" customHeight="1" x14ac:dyDescent="0.3">
      <c r="B43" s="252"/>
      <c r="C43" s="253"/>
      <c r="D43" s="251"/>
      <c r="E43" s="255" t="s">
        <v>122</v>
      </c>
      <c r="F43" s="251"/>
      <c r="G43" s="367" t="s">
        <v>779</v>
      </c>
      <c r="H43" s="367"/>
      <c r="I43" s="367"/>
      <c r="J43" s="367"/>
      <c r="K43" s="249"/>
    </row>
    <row r="44" spans="2:11" ht="12.75" customHeight="1" x14ac:dyDescent="0.3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 x14ac:dyDescent="0.3">
      <c r="B45" s="252"/>
      <c r="C45" s="253"/>
      <c r="D45" s="367" t="s">
        <v>780</v>
      </c>
      <c r="E45" s="367"/>
      <c r="F45" s="367"/>
      <c r="G45" s="367"/>
      <c r="H45" s="367"/>
      <c r="I45" s="367"/>
      <c r="J45" s="367"/>
      <c r="K45" s="249"/>
    </row>
    <row r="46" spans="2:11" ht="15" customHeight="1" x14ac:dyDescent="0.3">
      <c r="B46" s="252"/>
      <c r="C46" s="253"/>
      <c r="D46" s="253"/>
      <c r="E46" s="367" t="s">
        <v>781</v>
      </c>
      <c r="F46" s="367"/>
      <c r="G46" s="367"/>
      <c r="H46" s="367"/>
      <c r="I46" s="367"/>
      <c r="J46" s="367"/>
      <c r="K46" s="249"/>
    </row>
    <row r="47" spans="2:11" ht="15" customHeight="1" x14ac:dyDescent="0.3">
      <c r="B47" s="252"/>
      <c r="C47" s="253"/>
      <c r="D47" s="253"/>
      <c r="E47" s="367" t="s">
        <v>782</v>
      </c>
      <c r="F47" s="367"/>
      <c r="G47" s="367"/>
      <c r="H47" s="367"/>
      <c r="I47" s="367"/>
      <c r="J47" s="367"/>
      <c r="K47" s="249"/>
    </row>
    <row r="48" spans="2:11" ht="15" customHeight="1" x14ac:dyDescent="0.3">
      <c r="B48" s="252"/>
      <c r="C48" s="253"/>
      <c r="D48" s="253"/>
      <c r="E48" s="367" t="s">
        <v>783</v>
      </c>
      <c r="F48" s="367"/>
      <c r="G48" s="367"/>
      <c r="H48" s="367"/>
      <c r="I48" s="367"/>
      <c r="J48" s="367"/>
      <c r="K48" s="249"/>
    </row>
    <row r="49" spans="2:11" ht="15" customHeight="1" x14ac:dyDescent="0.3">
      <c r="B49" s="252"/>
      <c r="C49" s="253"/>
      <c r="D49" s="367" t="s">
        <v>784</v>
      </c>
      <c r="E49" s="367"/>
      <c r="F49" s="367"/>
      <c r="G49" s="367"/>
      <c r="H49" s="367"/>
      <c r="I49" s="367"/>
      <c r="J49" s="367"/>
      <c r="K49" s="249"/>
    </row>
    <row r="50" spans="2:11" ht="25.5" customHeight="1" x14ac:dyDescent="0.3">
      <c r="B50" s="248"/>
      <c r="C50" s="369" t="s">
        <v>785</v>
      </c>
      <c r="D50" s="369"/>
      <c r="E50" s="369"/>
      <c r="F50" s="369"/>
      <c r="G50" s="369"/>
      <c r="H50" s="369"/>
      <c r="I50" s="369"/>
      <c r="J50" s="369"/>
      <c r="K50" s="249"/>
    </row>
    <row r="51" spans="2:11" ht="5.25" customHeight="1" x14ac:dyDescent="0.3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 x14ac:dyDescent="0.3">
      <c r="B52" s="248"/>
      <c r="C52" s="367" t="s">
        <v>786</v>
      </c>
      <c r="D52" s="367"/>
      <c r="E52" s="367"/>
      <c r="F52" s="367"/>
      <c r="G52" s="367"/>
      <c r="H52" s="367"/>
      <c r="I52" s="367"/>
      <c r="J52" s="367"/>
      <c r="K52" s="249"/>
    </row>
    <row r="53" spans="2:11" ht="15" customHeight="1" x14ac:dyDescent="0.3">
      <c r="B53" s="248"/>
      <c r="C53" s="367" t="s">
        <v>787</v>
      </c>
      <c r="D53" s="367"/>
      <c r="E53" s="367"/>
      <c r="F53" s="367"/>
      <c r="G53" s="367"/>
      <c r="H53" s="367"/>
      <c r="I53" s="367"/>
      <c r="J53" s="367"/>
      <c r="K53" s="249"/>
    </row>
    <row r="54" spans="2:11" ht="12.75" customHeight="1" x14ac:dyDescent="0.3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 x14ac:dyDescent="0.3">
      <c r="B55" s="248"/>
      <c r="C55" s="367" t="s">
        <v>788</v>
      </c>
      <c r="D55" s="367"/>
      <c r="E55" s="367"/>
      <c r="F55" s="367"/>
      <c r="G55" s="367"/>
      <c r="H55" s="367"/>
      <c r="I55" s="367"/>
      <c r="J55" s="367"/>
      <c r="K55" s="249"/>
    </row>
    <row r="56" spans="2:11" ht="15" customHeight="1" x14ac:dyDescent="0.3">
      <c r="B56" s="248"/>
      <c r="C56" s="253"/>
      <c r="D56" s="367" t="s">
        <v>789</v>
      </c>
      <c r="E56" s="367"/>
      <c r="F56" s="367"/>
      <c r="G56" s="367"/>
      <c r="H56" s="367"/>
      <c r="I56" s="367"/>
      <c r="J56" s="367"/>
      <c r="K56" s="249"/>
    </row>
    <row r="57" spans="2:11" ht="15" customHeight="1" x14ac:dyDescent="0.3">
      <c r="B57" s="248"/>
      <c r="C57" s="253"/>
      <c r="D57" s="367" t="s">
        <v>790</v>
      </c>
      <c r="E57" s="367"/>
      <c r="F57" s="367"/>
      <c r="G57" s="367"/>
      <c r="H57" s="367"/>
      <c r="I57" s="367"/>
      <c r="J57" s="367"/>
      <c r="K57" s="249"/>
    </row>
    <row r="58" spans="2:11" ht="15" customHeight="1" x14ac:dyDescent="0.3">
      <c r="B58" s="248"/>
      <c r="C58" s="253"/>
      <c r="D58" s="367" t="s">
        <v>791</v>
      </c>
      <c r="E58" s="367"/>
      <c r="F58" s="367"/>
      <c r="G58" s="367"/>
      <c r="H58" s="367"/>
      <c r="I58" s="367"/>
      <c r="J58" s="367"/>
      <c r="K58" s="249"/>
    </row>
    <row r="59" spans="2:11" ht="15" customHeight="1" x14ac:dyDescent="0.3">
      <c r="B59" s="248"/>
      <c r="C59" s="253"/>
      <c r="D59" s="367" t="s">
        <v>792</v>
      </c>
      <c r="E59" s="367"/>
      <c r="F59" s="367"/>
      <c r="G59" s="367"/>
      <c r="H59" s="367"/>
      <c r="I59" s="367"/>
      <c r="J59" s="367"/>
      <c r="K59" s="249"/>
    </row>
    <row r="60" spans="2:11" ht="15" customHeight="1" x14ac:dyDescent="0.3">
      <c r="B60" s="248"/>
      <c r="C60" s="253"/>
      <c r="D60" s="371" t="s">
        <v>793</v>
      </c>
      <c r="E60" s="371"/>
      <c r="F60" s="371"/>
      <c r="G60" s="371"/>
      <c r="H60" s="371"/>
      <c r="I60" s="371"/>
      <c r="J60" s="371"/>
      <c r="K60" s="249"/>
    </row>
    <row r="61" spans="2:11" ht="15" customHeight="1" x14ac:dyDescent="0.3">
      <c r="B61" s="248"/>
      <c r="C61" s="253"/>
      <c r="D61" s="367" t="s">
        <v>794</v>
      </c>
      <c r="E61" s="367"/>
      <c r="F61" s="367"/>
      <c r="G61" s="367"/>
      <c r="H61" s="367"/>
      <c r="I61" s="367"/>
      <c r="J61" s="367"/>
      <c r="K61" s="249"/>
    </row>
    <row r="62" spans="2:11" ht="12.75" customHeight="1" x14ac:dyDescent="0.3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 x14ac:dyDescent="0.3">
      <c r="B63" s="248"/>
      <c r="C63" s="253"/>
      <c r="D63" s="367" t="s">
        <v>795</v>
      </c>
      <c r="E63" s="367"/>
      <c r="F63" s="367"/>
      <c r="G63" s="367"/>
      <c r="H63" s="367"/>
      <c r="I63" s="367"/>
      <c r="J63" s="367"/>
      <c r="K63" s="249"/>
    </row>
    <row r="64" spans="2:11" ht="15" customHeight="1" x14ac:dyDescent="0.3">
      <c r="B64" s="248"/>
      <c r="C64" s="253"/>
      <c r="D64" s="371" t="s">
        <v>796</v>
      </c>
      <c r="E64" s="371"/>
      <c r="F64" s="371"/>
      <c r="G64" s="371"/>
      <c r="H64" s="371"/>
      <c r="I64" s="371"/>
      <c r="J64" s="371"/>
      <c r="K64" s="249"/>
    </row>
    <row r="65" spans="2:11" ht="15" customHeight="1" x14ac:dyDescent="0.3">
      <c r="B65" s="248"/>
      <c r="C65" s="253"/>
      <c r="D65" s="367" t="s">
        <v>797</v>
      </c>
      <c r="E65" s="367"/>
      <c r="F65" s="367"/>
      <c r="G65" s="367"/>
      <c r="H65" s="367"/>
      <c r="I65" s="367"/>
      <c r="J65" s="367"/>
      <c r="K65" s="249"/>
    </row>
    <row r="66" spans="2:11" ht="15" customHeight="1" x14ac:dyDescent="0.3">
      <c r="B66" s="248"/>
      <c r="C66" s="253"/>
      <c r="D66" s="367" t="s">
        <v>798</v>
      </c>
      <c r="E66" s="367"/>
      <c r="F66" s="367"/>
      <c r="G66" s="367"/>
      <c r="H66" s="367"/>
      <c r="I66" s="367"/>
      <c r="J66" s="367"/>
      <c r="K66" s="249"/>
    </row>
    <row r="67" spans="2:11" ht="15" customHeight="1" x14ac:dyDescent="0.3">
      <c r="B67" s="248"/>
      <c r="C67" s="253"/>
      <c r="D67" s="367" t="s">
        <v>799</v>
      </c>
      <c r="E67" s="367"/>
      <c r="F67" s="367"/>
      <c r="G67" s="367"/>
      <c r="H67" s="367"/>
      <c r="I67" s="367"/>
      <c r="J67" s="367"/>
      <c r="K67" s="249"/>
    </row>
    <row r="68" spans="2:11" ht="15" customHeight="1" x14ac:dyDescent="0.3">
      <c r="B68" s="248"/>
      <c r="C68" s="253"/>
      <c r="D68" s="367" t="s">
        <v>800</v>
      </c>
      <c r="E68" s="367"/>
      <c r="F68" s="367"/>
      <c r="G68" s="367"/>
      <c r="H68" s="367"/>
      <c r="I68" s="367"/>
      <c r="J68" s="367"/>
      <c r="K68" s="249"/>
    </row>
    <row r="69" spans="2:11" ht="12.75" customHeight="1" x14ac:dyDescent="0.3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 x14ac:dyDescent="0.3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 x14ac:dyDescent="0.3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 x14ac:dyDescent="0.3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 x14ac:dyDescent="0.3">
      <c r="B73" s="265"/>
      <c r="C73" s="372" t="s">
        <v>95</v>
      </c>
      <c r="D73" s="372"/>
      <c r="E73" s="372"/>
      <c r="F73" s="372"/>
      <c r="G73" s="372"/>
      <c r="H73" s="372"/>
      <c r="I73" s="372"/>
      <c r="J73" s="372"/>
      <c r="K73" s="266"/>
    </row>
    <row r="74" spans="2:11" ht="17.25" customHeight="1" x14ac:dyDescent="0.3">
      <c r="B74" s="265"/>
      <c r="C74" s="267" t="s">
        <v>801</v>
      </c>
      <c r="D74" s="267"/>
      <c r="E74" s="267"/>
      <c r="F74" s="267" t="s">
        <v>802</v>
      </c>
      <c r="G74" s="268"/>
      <c r="H74" s="267" t="s">
        <v>118</v>
      </c>
      <c r="I74" s="267" t="s">
        <v>57</v>
      </c>
      <c r="J74" s="267" t="s">
        <v>803</v>
      </c>
      <c r="K74" s="266"/>
    </row>
    <row r="75" spans="2:11" ht="17.25" customHeight="1" x14ac:dyDescent="0.3">
      <c r="B75" s="265"/>
      <c r="C75" s="269" t="s">
        <v>804</v>
      </c>
      <c r="D75" s="269"/>
      <c r="E75" s="269"/>
      <c r="F75" s="270" t="s">
        <v>805</v>
      </c>
      <c r="G75" s="271"/>
      <c r="H75" s="269"/>
      <c r="I75" s="269"/>
      <c r="J75" s="269" t="s">
        <v>806</v>
      </c>
      <c r="K75" s="266"/>
    </row>
    <row r="76" spans="2:11" ht="5.25" customHeight="1" x14ac:dyDescent="0.3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 x14ac:dyDescent="0.3">
      <c r="B77" s="265"/>
      <c r="C77" s="255" t="s">
        <v>53</v>
      </c>
      <c r="D77" s="272"/>
      <c r="E77" s="272"/>
      <c r="F77" s="274" t="s">
        <v>807</v>
      </c>
      <c r="G77" s="273"/>
      <c r="H77" s="255" t="s">
        <v>808</v>
      </c>
      <c r="I77" s="255" t="s">
        <v>809</v>
      </c>
      <c r="J77" s="255">
        <v>20</v>
      </c>
      <c r="K77" s="266"/>
    </row>
    <row r="78" spans="2:11" ht="15" customHeight="1" x14ac:dyDescent="0.3">
      <c r="B78" s="265"/>
      <c r="C78" s="255" t="s">
        <v>810</v>
      </c>
      <c r="D78" s="255"/>
      <c r="E78" s="255"/>
      <c r="F78" s="274" t="s">
        <v>807</v>
      </c>
      <c r="G78" s="273"/>
      <c r="H78" s="255" t="s">
        <v>811</v>
      </c>
      <c r="I78" s="255" t="s">
        <v>809</v>
      </c>
      <c r="J78" s="255">
        <v>120</v>
      </c>
      <c r="K78" s="266"/>
    </row>
    <row r="79" spans="2:11" ht="15" customHeight="1" x14ac:dyDescent="0.3">
      <c r="B79" s="275"/>
      <c r="C79" s="255" t="s">
        <v>812</v>
      </c>
      <c r="D79" s="255"/>
      <c r="E79" s="255"/>
      <c r="F79" s="274" t="s">
        <v>813</v>
      </c>
      <c r="G79" s="273"/>
      <c r="H79" s="255" t="s">
        <v>814</v>
      </c>
      <c r="I79" s="255" t="s">
        <v>809</v>
      </c>
      <c r="J79" s="255">
        <v>50</v>
      </c>
      <c r="K79" s="266"/>
    </row>
    <row r="80" spans="2:11" ht="15" customHeight="1" x14ac:dyDescent="0.3">
      <c r="B80" s="275"/>
      <c r="C80" s="255" t="s">
        <v>815</v>
      </c>
      <c r="D80" s="255"/>
      <c r="E80" s="255"/>
      <c r="F80" s="274" t="s">
        <v>807</v>
      </c>
      <c r="G80" s="273"/>
      <c r="H80" s="255" t="s">
        <v>816</v>
      </c>
      <c r="I80" s="255" t="s">
        <v>817</v>
      </c>
      <c r="J80" s="255"/>
      <c r="K80" s="266"/>
    </row>
    <row r="81" spans="2:11" ht="15" customHeight="1" x14ac:dyDescent="0.3">
      <c r="B81" s="275"/>
      <c r="C81" s="276" t="s">
        <v>818</v>
      </c>
      <c r="D81" s="276"/>
      <c r="E81" s="276"/>
      <c r="F81" s="277" t="s">
        <v>813</v>
      </c>
      <c r="G81" s="276"/>
      <c r="H81" s="276" t="s">
        <v>819</v>
      </c>
      <c r="I81" s="276" t="s">
        <v>809</v>
      </c>
      <c r="J81" s="276">
        <v>15</v>
      </c>
      <c r="K81" s="266"/>
    </row>
    <row r="82" spans="2:11" ht="15" customHeight="1" x14ac:dyDescent="0.3">
      <c r="B82" s="275"/>
      <c r="C82" s="276" t="s">
        <v>820</v>
      </c>
      <c r="D82" s="276"/>
      <c r="E82" s="276"/>
      <c r="F82" s="277" t="s">
        <v>813</v>
      </c>
      <c r="G82" s="276"/>
      <c r="H82" s="276" t="s">
        <v>821</v>
      </c>
      <c r="I82" s="276" t="s">
        <v>809</v>
      </c>
      <c r="J82" s="276">
        <v>15</v>
      </c>
      <c r="K82" s="266"/>
    </row>
    <row r="83" spans="2:11" ht="15" customHeight="1" x14ac:dyDescent="0.3">
      <c r="B83" s="275"/>
      <c r="C83" s="276" t="s">
        <v>822</v>
      </c>
      <c r="D83" s="276"/>
      <c r="E83" s="276"/>
      <c r="F83" s="277" t="s">
        <v>813</v>
      </c>
      <c r="G83" s="276"/>
      <c r="H83" s="276" t="s">
        <v>823</v>
      </c>
      <c r="I83" s="276" t="s">
        <v>809</v>
      </c>
      <c r="J83" s="276">
        <v>20</v>
      </c>
      <c r="K83" s="266"/>
    </row>
    <row r="84" spans="2:11" ht="15" customHeight="1" x14ac:dyDescent="0.3">
      <c r="B84" s="275"/>
      <c r="C84" s="276" t="s">
        <v>824</v>
      </c>
      <c r="D84" s="276"/>
      <c r="E84" s="276"/>
      <c r="F84" s="277" t="s">
        <v>813</v>
      </c>
      <c r="G84" s="276"/>
      <c r="H84" s="276" t="s">
        <v>825</v>
      </c>
      <c r="I84" s="276" t="s">
        <v>809</v>
      </c>
      <c r="J84" s="276">
        <v>20</v>
      </c>
      <c r="K84" s="266"/>
    </row>
    <row r="85" spans="2:11" ht="15" customHeight="1" x14ac:dyDescent="0.3">
      <c r="B85" s="275"/>
      <c r="C85" s="255" t="s">
        <v>826</v>
      </c>
      <c r="D85" s="255"/>
      <c r="E85" s="255"/>
      <c r="F85" s="274" t="s">
        <v>813</v>
      </c>
      <c r="G85" s="273"/>
      <c r="H85" s="255" t="s">
        <v>827</v>
      </c>
      <c r="I85" s="255" t="s">
        <v>809</v>
      </c>
      <c r="J85" s="255">
        <v>50</v>
      </c>
      <c r="K85" s="266"/>
    </row>
    <row r="86" spans="2:11" ht="15" customHeight="1" x14ac:dyDescent="0.3">
      <c r="B86" s="275"/>
      <c r="C86" s="255" t="s">
        <v>828</v>
      </c>
      <c r="D86" s="255"/>
      <c r="E86" s="255"/>
      <c r="F86" s="274" t="s">
        <v>813</v>
      </c>
      <c r="G86" s="273"/>
      <c r="H86" s="255" t="s">
        <v>829</v>
      </c>
      <c r="I86" s="255" t="s">
        <v>809</v>
      </c>
      <c r="J86" s="255">
        <v>20</v>
      </c>
      <c r="K86" s="266"/>
    </row>
    <row r="87" spans="2:11" ht="15" customHeight="1" x14ac:dyDescent="0.3">
      <c r="B87" s="275"/>
      <c r="C87" s="255" t="s">
        <v>830</v>
      </c>
      <c r="D87" s="255"/>
      <c r="E87" s="255"/>
      <c r="F87" s="274" t="s">
        <v>813</v>
      </c>
      <c r="G87" s="273"/>
      <c r="H87" s="255" t="s">
        <v>831</v>
      </c>
      <c r="I87" s="255" t="s">
        <v>809</v>
      </c>
      <c r="J87" s="255">
        <v>20</v>
      </c>
      <c r="K87" s="266"/>
    </row>
    <row r="88" spans="2:11" ht="15" customHeight="1" x14ac:dyDescent="0.3">
      <c r="B88" s="275"/>
      <c r="C88" s="255" t="s">
        <v>832</v>
      </c>
      <c r="D88" s="255"/>
      <c r="E88" s="255"/>
      <c r="F88" s="274" t="s">
        <v>813</v>
      </c>
      <c r="G88" s="273"/>
      <c r="H88" s="255" t="s">
        <v>833</v>
      </c>
      <c r="I88" s="255" t="s">
        <v>809</v>
      </c>
      <c r="J88" s="255">
        <v>50</v>
      </c>
      <c r="K88" s="266"/>
    </row>
    <row r="89" spans="2:11" ht="15" customHeight="1" x14ac:dyDescent="0.3">
      <c r="B89" s="275"/>
      <c r="C89" s="255" t="s">
        <v>834</v>
      </c>
      <c r="D89" s="255"/>
      <c r="E89" s="255"/>
      <c r="F89" s="274" t="s">
        <v>813</v>
      </c>
      <c r="G89" s="273"/>
      <c r="H89" s="255" t="s">
        <v>834</v>
      </c>
      <c r="I89" s="255" t="s">
        <v>809</v>
      </c>
      <c r="J89" s="255">
        <v>50</v>
      </c>
      <c r="K89" s="266"/>
    </row>
    <row r="90" spans="2:11" ht="15" customHeight="1" x14ac:dyDescent="0.3">
      <c r="B90" s="275"/>
      <c r="C90" s="255" t="s">
        <v>123</v>
      </c>
      <c r="D90" s="255"/>
      <c r="E90" s="255"/>
      <c r="F90" s="274" t="s">
        <v>813</v>
      </c>
      <c r="G90" s="273"/>
      <c r="H90" s="255" t="s">
        <v>835</v>
      </c>
      <c r="I90" s="255" t="s">
        <v>809</v>
      </c>
      <c r="J90" s="255">
        <v>255</v>
      </c>
      <c r="K90" s="266"/>
    </row>
    <row r="91" spans="2:11" ht="15" customHeight="1" x14ac:dyDescent="0.3">
      <c r="B91" s="275"/>
      <c r="C91" s="255" t="s">
        <v>836</v>
      </c>
      <c r="D91" s="255"/>
      <c r="E91" s="255"/>
      <c r="F91" s="274" t="s">
        <v>807</v>
      </c>
      <c r="G91" s="273"/>
      <c r="H91" s="255" t="s">
        <v>837</v>
      </c>
      <c r="I91" s="255" t="s">
        <v>838</v>
      </c>
      <c r="J91" s="255"/>
      <c r="K91" s="266"/>
    </row>
    <row r="92" spans="2:11" ht="15" customHeight="1" x14ac:dyDescent="0.3">
      <c r="B92" s="275"/>
      <c r="C92" s="255" t="s">
        <v>839</v>
      </c>
      <c r="D92" s="255"/>
      <c r="E92" s="255"/>
      <c r="F92" s="274" t="s">
        <v>807</v>
      </c>
      <c r="G92" s="273"/>
      <c r="H92" s="255" t="s">
        <v>840</v>
      </c>
      <c r="I92" s="255" t="s">
        <v>841</v>
      </c>
      <c r="J92" s="255"/>
      <c r="K92" s="266"/>
    </row>
    <row r="93" spans="2:11" ht="15" customHeight="1" x14ac:dyDescent="0.3">
      <c r="B93" s="275"/>
      <c r="C93" s="255" t="s">
        <v>842</v>
      </c>
      <c r="D93" s="255"/>
      <c r="E93" s="255"/>
      <c r="F93" s="274" t="s">
        <v>807</v>
      </c>
      <c r="G93" s="273"/>
      <c r="H93" s="255" t="s">
        <v>842</v>
      </c>
      <c r="I93" s="255" t="s">
        <v>841</v>
      </c>
      <c r="J93" s="255"/>
      <c r="K93" s="266"/>
    </row>
    <row r="94" spans="2:11" ht="15" customHeight="1" x14ac:dyDescent="0.3">
      <c r="B94" s="275"/>
      <c r="C94" s="255" t="s">
        <v>38</v>
      </c>
      <c r="D94" s="255"/>
      <c r="E94" s="255"/>
      <c r="F94" s="274" t="s">
        <v>807</v>
      </c>
      <c r="G94" s="273"/>
      <c r="H94" s="255" t="s">
        <v>843</v>
      </c>
      <c r="I94" s="255" t="s">
        <v>841</v>
      </c>
      <c r="J94" s="255"/>
      <c r="K94" s="266"/>
    </row>
    <row r="95" spans="2:11" ht="15" customHeight="1" x14ac:dyDescent="0.3">
      <c r="B95" s="275"/>
      <c r="C95" s="255" t="s">
        <v>48</v>
      </c>
      <c r="D95" s="255"/>
      <c r="E95" s="255"/>
      <c r="F95" s="274" t="s">
        <v>807</v>
      </c>
      <c r="G95" s="273"/>
      <c r="H95" s="255" t="s">
        <v>844</v>
      </c>
      <c r="I95" s="255" t="s">
        <v>841</v>
      </c>
      <c r="J95" s="255"/>
      <c r="K95" s="266"/>
    </row>
    <row r="96" spans="2:11" ht="15" customHeight="1" x14ac:dyDescent="0.3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 x14ac:dyDescent="0.3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 x14ac:dyDescent="0.3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 x14ac:dyDescent="0.3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 x14ac:dyDescent="0.3">
      <c r="B100" s="265"/>
      <c r="C100" s="372" t="s">
        <v>845</v>
      </c>
      <c r="D100" s="372"/>
      <c r="E100" s="372"/>
      <c r="F100" s="372"/>
      <c r="G100" s="372"/>
      <c r="H100" s="372"/>
      <c r="I100" s="372"/>
      <c r="J100" s="372"/>
      <c r="K100" s="266"/>
    </row>
    <row r="101" spans="2:11" ht="17.25" customHeight="1" x14ac:dyDescent="0.3">
      <c r="B101" s="265"/>
      <c r="C101" s="267" t="s">
        <v>801</v>
      </c>
      <c r="D101" s="267"/>
      <c r="E101" s="267"/>
      <c r="F101" s="267" t="s">
        <v>802</v>
      </c>
      <c r="G101" s="268"/>
      <c r="H101" s="267" t="s">
        <v>118</v>
      </c>
      <c r="I101" s="267" t="s">
        <v>57</v>
      </c>
      <c r="J101" s="267" t="s">
        <v>803</v>
      </c>
      <c r="K101" s="266"/>
    </row>
    <row r="102" spans="2:11" ht="17.25" customHeight="1" x14ac:dyDescent="0.3">
      <c r="B102" s="265"/>
      <c r="C102" s="269" t="s">
        <v>804</v>
      </c>
      <c r="D102" s="269"/>
      <c r="E102" s="269"/>
      <c r="F102" s="270" t="s">
        <v>805</v>
      </c>
      <c r="G102" s="271"/>
      <c r="H102" s="269"/>
      <c r="I102" s="269"/>
      <c r="J102" s="269" t="s">
        <v>806</v>
      </c>
      <c r="K102" s="266"/>
    </row>
    <row r="103" spans="2:11" ht="5.25" customHeight="1" x14ac:dyDescent="0.3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 x14ac:dyDescent="0.3">
      <c r="B104" s="265"/>
      <c r="C104" s="255" t="s">
        <v>53</v>
      </c>
      <c r="D104" s="272"/>
      <c r="E104" s="272"/>
      <c r="F104" s="274" t="s">
        <v>807</v>
      </c>
      <c r="G104" s="283"/>
      <c r="H104" s="255" t="s">
        <v>846</v>
      </c>
      <c r="I104" s="255" t="s">
        <v>809</v>
      </c>
      <c r="J104" s="255">
        <v>20</v>
      </c>
      <c r="K104" s="266"/>
    </row>
    <row r="105" spans="2:11" ht="15" customHeight="1" x14ac:dyDescent="0.3">
      <c r="B105" s="265"/>
      <c r="C105" s="255" t="s">
        <v>810</v>
      </c>
      <c r="D105" s="255"/>
      <c r="E105" s="255"/>
      <c r="F105" s="274" t="s">
        <v>807</v>
      </c>
      <c r="G105" s="255"/>
      <c r="H105" s="255" t="s">
        <v>846</v>
      </c>
      <c r="I105" s="255" t="s">
        <v>809</v>
      </c>
      <c r="J105" s="255">
        <v>120</v>
      </c>
      <c r="K105" s="266"/>
    </row>
    <row r="106" spans="2:11" ht="15" customHeight="1" x14ac:dyDescent="0.3">
      <c r="B106" s="275"/>
      <c r="C106" s="255" t="s">
        <v>812</v>
      </c>
      <c r="D106" s="255"/>
      <c r="E106" s="255"/>
      <c r="F106" s="274" t="s">
        <v>813</v>
      </c>
      <c r="G106" s="255"/>
      <c r="H106" s="255" t="s">
        <v>846</v>
      </c>
      <c r="I106" s="255" t="s">
        <v>809</v>
      </c>
      <c r="J106" s="255">
        <v>50</v>
      </c>
      <c r="K106" s="266"/>
    </row>
    <row r="107" spans="2:11" ht="15" customHeight="1" x14ac:dyDescent="0.3">
      <c r="B107" s="275"/>
      <c r="C107" s="255" t="s">
        <v>815</v>
      </c>
      <c r="D107" s="255"/>
      <c r="E107" s="255"/>
      <c r="F107" s="274" t="s">
        <v>807</v>
      </c>
      <c r="G107" s="255"/>
      <c r="H107" s="255" t="s">
        <v>846</v>
      </c>
      <c r="I107" s="255" t="s">
        <v>817</v>
      </c>
      <c r="J107" s="255"/>
      <c r="K107" s="266"/>
    </row>
    <row r="108" spans="2:11" ht="15" customHeight="1" x14ac:dyDescent="0.3">
      <c r="B108" s="275"/>
      <c r="C108" s="255" t="s">
        <v>826</v>
      </c>
      <c r="D108" s="255"/>
      <c r="E108" s="255"/>
      <c r="F108" s="274" t="s">
        <v>813</v>
      </c>
      <c r="G108" s="255"/>
      <c r="H108" s="255" t="s">
        <v>846</v>
      </c>
      <c r="I108" s="255" t="s">
        <v>809</v>
      </c>
      <c r="J108" s="255">
        <v>50</v>
      </c>
      <c r="K108" s="266"/>
    </row>
    <row r="109" spans="2:11" ht="15" customHeight="1" x14ac:dyDescent="0.3">
      <c r="B109" s="275"/>
      <c r="C109" s="255" t="s">
        <v>834</v>
      </c>
      <c r="D109" s="255"/>
      <c r="E109" s="255"/>
      <c r="F109" s="274" t="s">
        <v>813</v>
      </c>
      <c r="G109" s="255"/>
      <c r="H109" s="255" t="s">
        <v>846</v>
      </c>
      <c r="I109" s="255" t="s">
        <v>809</v>
      </c>
      <c r="J109" s="255">
        <v>50</v>
      </c>
      <c r="K109" s="266"/>
    </row>
    <row r="110" spans="2:11" ht="15" customHeight="1" x14ac:dyDescent="0.3">
      <c r="B110" s="275"/>
      <c r="C110" s="255" t="s">
        <v>832</v>
      </c>
      <c r="D110" s="255"/>
      <c r="E110" s="255"/>
      <c r="F110" s="274" t="s">
        <v>813</v>
      </c>
      <c r="G110" s="255"/>
      <c r="H110" s="255" t="s">
        <v>846</v>
      </c>
      <c r="I110" s="255" t="s">
        <v>809</v>
      </c>
      <c r="J110" s="255">
        <v>50</v>
      </c>
      <c r="K110" s="266"/>
    </row>
    <row r="111" spans="2:11" ht="15" customHeight="1" x14ac:dyDescent="0.3">
      <c r="B111" s="275"/>
      <c r="C111" s="255" t="s">
        <v>53</v>
      </c>
      <c r="D111" s="255"/>
      <c r="E111" s="255"/>
      <c r="F111" s="274" t="s">
        <v>807</v>
      </c>
      <c r="G111" s="255"/>
      <c r="H111" s="255" t="s">
        <v>847</v>
      </c>
      <c r="I111" s="255" t="s">
        <v>809</v>
      </c>
      <c r="J111" s="255">
        <v>20</v>
      </c>
      <c r="K111" s="266"/>
    </row>
    <row r="112" spans="2:11" ht="15" customHeight="1" x14ac:dyDescent="0.3">
      <c r="B112" s="275"/>
      <c r="C112" s="255" t="s">
        <v>848</v>
      </c>
      <c r="D112" s="255"/>
      <c r="E112" s="255"/>
      <c r="F112" s="274" t="s">
        <v>807</v>
      </c>
      <c r="G112" s="255"/>
      <c r="H112" s="255" t="s">
        <v>849</v>
      </c>
      <c r="I112" s="255" t="s">
        <v>809</v>
      </c>
      <c r="J112" s="255">
        <v>120</v>
      </c>
      <c r="K112" s="266"/>
    </row>
    <row r="113" spans="2:11" ht="15" customHeight="1" x14ac:dyDescent="0.3">
      <c r="B113" s="275"/>
      <c r="C113" s="255" t="s">
        <v>38</v>
      </c>
      <c r="D113" s="255"/>
      <c r="E113" s="255"/>
      <c r="F113" s="274" t="s">
        <v>807</v>
      </c>
      <c r="G113" s="255"/>
      <c r="H113" s="255" t="s">
        <v>850</v>
      </c>
      <c r="I113" s="255" t="s">
        <v>841</v>
      </c>
      <c r="J113" s="255"/>
      <c r="K113" s="266"/>
    </row>
    <row r="114" spans="2:11" ht="15" customHeight="1" x14ac:dyDescent="0.3">
      <c r="B114" s="275"/>
      <c r="C114" s="255" t="s">
        <v>48</v>
      </c>
      <c r="D114" s="255"/>
      <c r="E114" s="255"/>
      <c r="F114" s="274" t="s">
        <v>807</v>
      </c>
      <c r="G114" s="255"/>
      <c r="H114" s="255" t="s">
        <v>851</v>
      </c>
      <c r="I114" s="255" t="s">
        <v>841</v>
      </c>
      <c r="J114" s="255"/>
      <c r="K114" s="266"/>
    </row>
    <row r="115" spans="2:11" ht="15" customHeight="1" x14ac:dyDescent="0.3">
      <c r="B115" s="275"/>
      <c r="C115" s="255" t="s">
        <v>57</v>
      </c>
      <c r="D115" s="255"/>
      <c r="E115" s="255"/>
      <c r="F115" s="274" t="s">
        <v>807</v>
      </c>
      <c r="G115" s="255"/>
      <c r="H115" s="255" t="s">
        <v>852</v>
      </c>
      <c r="I115" s="255" t="s">
        <v>853</v>
      </c>
      <c r="J115" s="255"/>
      <c r="K115" s="266"/>
    </row>
    <row r="116" spans="2:11" ht="15" customHeight="1" x14ac:dyDescent="0.3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 x14ac:dyDescent="0.3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 x14ac:dyDescent="0.3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 x14ac:dyDescent="0.3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 x14ac:dyDescent="0.3">
      <c r="B120" s="290"/>
      <c r="C120" s="368" t="s">
        <v>854</v>
      </c>
      <c r="D120" s="368"/>
      <c r="E120" s="368"/>
      <c r="F120" s="368"/>
      <c r="G120" s="368"/>
      <c r="H120" s="368"/>
      <c r="I120" s="368"/>
      <c r="J120" s="368"/>
      <c r="K120" s="291"/>
    </row>
    <row r="121" spans="2:11" ht="17.25" customHeight="1" x14ac:dyDescent="0.3">
      <c r="B121" s="292"/>
      <c r="C121" s="267" t="s">
        <v>801</v>
      </c>
      <c r="D121" s="267"/>
      <c r="E121" s="267"/>
      <c r="F121" s="267" t="s">
        <v>802</v>
      </c>
      <c r="G121" s="268"/>
      <c r="H121" s="267" t="s">
        <v>118</v>
      </c>
      <c r="I121" s="267" t="s">
        <v>57</v>
      </c>
      <c r="J121" s="267" t="s">
        <v>803</v>
      </c>
      <c r="K121" s="293"/>
    </row>
    <row r="122" spans="2:11" ht="17.25" customHeight="1" x14ac:dyDescent="0.3">
      <c r="B122" s="292"/>
      <c r="C122" s="269" t="s">
        <v>804</v>
      </c>
      <c r="D122" s="269"/>
      <c r="E122" s="269"/>
      <c r="F122" s="270" t="s">
        <v>805</v>
      </c>
      <c r="G122" s="271"/>
      <c r="H122" s="269"/>
      <c r="I122" s="269"/>
      <c r="J122" s="269" t="s">
        <v>806</v>
      </c>
      <c r="K122" s="293"/>
    </row>
    <row r="123" spans="2:11" ht="5.25" customHeight="1" x14ac:dyDescent="0.3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 x14ac:dyDescent="0.3">
      <c r="B124" s="294"/>
      <c r="C124" s="255" t="s">
        <v>810</v>
      </c>
      <c r="D124" s="272"/>
      <c r="E124" s="272"/>
      <c r="F124" s="274" t="s">
        <v>807</v>
      </c>
      <c r="G124" s="255"/>
      <c r="H124" s="255" t="s">
        <v>846</v>
      </c>
      <c r="I124" s="255" t="s">
        <v>809</v>
      </c>
      <c r="J124" s="255">
        <v>120</v>
      </c>
      <c r="K124" s="296"/>
    </row>
    <row r="125" spans="2:11" ht="15" customHeight="1" x14ac:dyDescent="0.3">
      <c r="B125" s="294"/>
      <c r="C125" s="255" t="s">
        <v>855</v>
      </c>
      <c r="D125" s="255"/>
      <c r="E125" s="255"/>
      <c r="F125" s="274" t="s">
        <v>807</v>
      </c>
      <c r="G125" s="255"/>
      <c r="H125" s="255" t="s">
        <v>856</v>
      </c>
      <c r="I125" s="255" t="s">
        <v>809</v>
      </c>
      <c r="J125" s="255" t="s">
        <v>857</v>
      </c>
      <c r="K125" s="296"/>
    </row>
    <row r="126" spans="2:11" ht="15" customHeight="1" x14ac:dyDescent="0.3">
      <c r="B126" s="294"/>
      <c r="C126" s="255" t="s">
        <v>756</v>
      </c>
      <c r="D126" s="255"/>
      <c r="E126" s="255"/>
      <c r="F126" s="274" t="s">
        <v>807</v>
      </c>
      <c r="G126" s="255"/>
      <c r="H126" s="255" t="s">
        <v>858</v>
      </c>
      <c r="I126" s="255" t="s">
        <v>809</v>
      </c>
      <c r="J126" s="255" t="s">
        <v>857</v>
      </c>
      <c r="K126" s="296"/>
    </row>
    <row r="127" spans="2:11" ht="15" customHeight="1" x14ac:dyDescent="0.3">
      <c r="B127" s="294"/>
      <c r="C127" s="255" t="s">
        <v>818</v>
      </c>
      <c r="D127" s="255"/>
      <c r="E127" s="255"/>
      <c r="F127" s="274" t="s">
        <v>813</v>
      </c>
      <c r="G127" s="255"/>
      <c r="H127" s="255" t="s">
        <v>819</v>
      </c>
      <c r="I127" s="255" t="s">
        <v>809</v>
      </c>
      <c r="J127" s="255">
        <v>15</v>
      </c>
      <c r="K127" s="296"/>
    </row>
    <row r="128" spans="2:11" ht="15" customHeight="1" x14ac:dyDescent="0.3">
      <c r="B128" s="294"/>
      <c r="C128" s="276" t="s">
        <v>820</v>
      </c>
      <c r="D128" s="276"/>
      <c r="E128" s="276"/>
      <c r="F128" s="277" t="s">
        <v>813</v>
      </c>
      <c r="G128" s="276"/>
      <c r="H128" s="276" t="s">
        <v>821</v>
      </c>
      <c r="I128" s="276" t="s">
        <v>809</v>
      </c>
      <c r="J128" s="276">
        <v>15</v>
      </c>
      <c r="K128" s="296"/>
    </row>
    <row r="129" spans="2:11" ht="15" customHeight="1" x14ac:dyDescent="0.3">
      <c r="B129" s="294"/>
      <c r="C129" s="276" t="s">
        <v>822</v>
      </c>
      <c r="D129" s="276"/>
      <c r="E129" s="276"/>
      <c r="F129" s="277" t="s">
        <v>813</v>
      </c>
      <c r="G129" s="276"/>
      <c r="H129" s="276" t="s">
        <v>823</v>
      </c>
      <c r="I129" s="276" t="s">
        <v>809</v>
      </c>
      <c r="J129" s="276">
        <v>20</v>
      </c>
      <c r="K129" s="296"/>
    </row>
    <row r="130" spans="2:11" ht="15" customHeight="1" x14ac:dyDescent="0.3">
      <c r="B130" s="294"/>
      <c r="C130" s="276" t="s">
        <v>824</v>
      </c>
      <c r="D130" s="276"/>
      <c r="E130" s="276"/>
      <c r="F130" s="277" t="s">
        <v>813</v>
      </c>
      <c r="G130" s="276"/>
      <c r="H130" s="276" t="s">
        <v>825</v>
      </c>
      <c r="I130" s="276" t="s">
        <v>809</v>
      </c>
      <c r="J130" s="276">
        <v>20</v>
      </c>
      <c r="K130" s="296"/>
    </row>
    <row r="131" spans="2:11" ht="15" customHeight="1" x14ac:dyDescent="0.3">
      <c r="B131" s="294"/>
      <c r="C131" s="255" t="s">
        <v>812</v>
      </c>
      <c r="D131" s="255"/>
      <c r="E131" s="255"/>
      <c r="F131" s="274" t="s">
        <v>813</v>
      </c>
      <c r="G131" s="255"/>
      <c r="H131" s="255" t="s">
        <v>846</v>
      </c>
      <c r="I131" s="255" t="s">
        <v>809</v>
      </c>
      <c r="J131" s="255">
        <v>50</v>
      </c>
      <c r="K131" s="296"/>
    </row>
    <row r="132" spans="2:11" ht="15" customHeight="1" x14ac:dyDescent="0.3">
      <c r="B132" s="294"/>
      <c r="C132" s="255" t="s">
        <v>826</v>
      </c>
      <c r="D132" s="255"/>
      <c r="E132" s="255"/>
      <c r="F132" s="274" t="s">
        <v>813</v>
      </c>
      <c r="G132" s="255"/>
      <c r="H132" s="255" t="s">
        <v>846</v>
      </c>
      <c r="I132" s="255" t="s">
        <v>809</v>
      </c>
      <c r="J132" s="255">
        <v>50</v>
      </c>
      <c r="K132" s="296"/>
    </row>
    <row r="133" spans="2:11" ht="15" customHeight="1" x14ac:dyDescent="0.3">
      <c r="B133" s="294"/>
      <c r="C133" s="255" t="s">
        <v>832</v>
      </c>
      <c r="D133" s="255"/>
      <c r="E133" s="255"/>
      <c r="F133" s="274" t="s">
        <v>813</v>
      </c>
      <c r="G133" s="255"/>
      <c r="H133" s="255" t="s">
        <v>846</v>
      </c>
      <c r="I133" s="255" t="s">
        <v>809</v>
      </c>
      <c r="J133" s="255">
        <v>50</v>
      </c>
      <c r="K133" s="296"/>
    </row>
    <row r="134" spans="2:11" ht="15" customHeight="1" x14ac:dyDescent="0.3">
      <c r="B134" s="294"/>
      <c r="C134" s="255" t="s">
        <v>834</v>
      </c>
      <c r="D134" s="255"/>
      <c r="E134" s="255"/>
      <c r="F134" s="274" t="s">
        <v>813</v>
      </c>
      <c r="G134" s="255"/>
      <c r="H134" s="255" t="s">
        <v>846</v>
      </c>
      <c r="I134" s="255" t="s">
        <v>809</v>
      </c>
      <c r="J134" s="255">
        <v>50</v>
      </c>
      <c r="K134" s="296"/>
    </row>
    <row r="135" spans="2:11" ht="15" customHeight="1" x14ac:dyDescent="0.3">
      <c r="B135" s="294"/>
      <c r="C135" s="255" t="s">
        <v>123</v>
      </c>
      <c r="D135" s="255"/>
      <c r="E135" s="255"/>
      <c r="F135" s="274" t="s">
        <v>813</v>
      </c>
      <c r="G135" s="255"/>
      <c r="H135" s="255" t="s">
        <v>859</v>
      </c>
      <c r="I135" s="255" t="s">
        <v>809</v>
      </c>
      <c r="J135" s="255">
        <v>255</v>
      </c>
      <c r="K135" s="296"/>
    </row>
    <row r="136" spans="2:11" ht="15" customHeight="1" x14ac:dyDescent="0.3">
      <c r="B136" s="294"/>
      <c r="C136" s="255" t="s">
        <v>836</v>
      </c>
      <c r="D136" s="255"/>
      <c r="E136" s="255"/>
      <c r="F136" s="274" t="s">
        <v>807</v>
      </c>
      <c r="G136" s="255"/>
      <c r="H136" s="255" t="s">
        <v>860</v>
      </c>
      <c r="I136" s="255" t="s">
        <v>838</v>
      </c>
      <c r="J136" s="255"/>
      <c r="K136" s="296"/>
    </row>
    <row r="137" spans="2:11" ht="15" customHeight="1" x14ac:dyDescent="0.3">
      <c r="B137" s="294"/>
      <c r="C137" s="255" t="s">
        <v>839</v>
      </c>
      <c r="D137" s="255"/>
      <c r="E137" s="255"/>
      <c r="F137" s="274" t="s">
        <v>807</v>
      </c>
      <c r="G137" s="255"/>
      <c r="H137" s="255" t="s">
        <v>861</v>
      </c>
      <c r="I137" s="255" t="s">
        <v>841</v>
      </c>
      <c r="J137" s="255"/>
      <c r="K137" s="296"/>
    </row>
    <row r="138" spans="2:11" ht="15" customHeight="1" x14ac:dyDescent="0.3">
      <c r="B138" s="294"/>
      <c r="C138" s="255" t="s">
        <v>842</v>
      </c>
      <c r="D138" s="255"/>
      <c r="E138" s="255"/>
      <c r="F138" s="274" t="s">
        <v>807</v>
      </c>
      <c r="G138" s="255"/>
      <c r="H138" s="255" t="s">
        <v>842</v>
      </c>
      <c r="I138" s="255" t="s">
        <v>841</v>
      </c>
      <c r="J138" s="255"/>
      <c r="K138" s="296"/>
    </row>
    <row r="139" spans="2:11" ht="15" customHeight="1" x14ac:dyDescent="0.3">
      <c r="B139" s="294"/>
      <c r="C139" s="255" t="s">
        <v>38</v>
      </c>
      <c r="D139" s="255"/>
      <c r="E139" s="255"/>
      <c r="F139" s="274" t="s">
        <v>807</v>
      </c>
      <c r="G139" s="255"/>
      <c r="H139" s="255" t="s">
        <v>862</v>
      </c>
      <c r="I139" s="255" t="s">
        <v>841</v>
      </c>
      <c r="J139" s="255"/>
      <c r="K139" s="296"/>
    </row>
    <row r="140" spans="2:11" ht="15" customHeight="1" x14ac:dyDescent="0.3">
      <c r="B140" s="294"/>
      <c r="C140" s="255" t="s">
        <v>863</v>
      </c>
      <c r="D140" s="255"/>
      <c r="E140" s="255"/>
      <c r="F140" s="274" t="s">
        <v>807</v>
      </c>
      <c r="G140" s="255"/>
      <c r="H140" s="255" t="s">
        <v>864</v>
      </c>
      <c r="I140" s="255" t="s">
        <v>841</v>
      </c>
      <c r="J140" s="255"/>
      <c r="K140" s="296"/>
    </row>
    <row r="141" spans="2:11" ht="15" customHeight="1" x14ac:dyDescent="0.3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 x14ac:dyDescent="0.3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 x14ac:dyDescent="0.3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 x14ac:dyDescent="0.3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 x14ac:dyDescent="0.3">
      <c r="B145" s="265"/>
      <c r="C145" s="372" t="s">
        <v>865</v>
      </c>
      <c r="D145" s="372"/>
      <c r="E145" s="372"/>
      <c r="F145" s="372"/>
      <c r="G145" s="372"/>
      <c r="H145" s="372"/>
      <c r="I145" s="372"/>
      <c r="J145" s="372"/>
      <c r="K145" s="266"/>
    </row>
    <row r="146" spans="2:11" ht="17.25" customHeight="1" x14ac:dyDescent="0.3">
      <c r="B146" s="265"/>
      <c r="C146" s="267" t="s">
        <v>801</v>
      </c>
      <c r="D146" s="267"/>
      <c r="E146" s="267"/>
      <c r="F146" s="267" t="s">
        <v>802</v>
      </c>
      <c r="G146" s="268"/>
      <c r="H146" s="267" t="s">
        <v>118</v>
      </c>
      <c r="I146" s="267" t="s">
        <v>57</v>
      </c>
      <c r="J146" s="267" t="s">
        <v>803</v>
      </c>
      <c r="K146" s="266"/>
    </row>
    <row r="147" spans="2:11" ht="17.25" customHeight="1" x14ac:dyDescent="0.3">
      <c r="B147" s="265"/>
      <c r="C147" s="269" t="s">
        <v>804</v>
      </c>
      <c r="D147" s="269"/>
      <c r="E147" s="269"/>
      <c r="F147" s="270" t="s">
        <v>805</v>
      </c>
      <c r="G147" s="271"/>
      <c r="H147" s="269"/>
      <c r="I147" s="269"/>
      <c r="J147" s="269" t="s">
        <v>806</v>
      </c>
      <c r="K147" s="266"/>
    </row>
    <row r="148" spans="2:11" ht="5.25" customHeight="1" x14ac:dyDescent="0.3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 x14ac:dyDescent="0.3">
      <c r="B149" s="275"/>
      <c r="C149" s="300" t="s">
        <v>810</v>
      </c>
      <c r="D149" s="255"/>
      <c r="E149" s="255"/>
      <c r="F149" s="301" t="s">
        <v>807</v>
      </c>
      <c r="G149" s="255"/>
      <c r="H149" s="300" t="s">
        <v>846</v>
      </c>
      <c r="I149" s="300" t="s">
        <v>809</v>
      </c>
      <c r="J149" s="300">
        <v>120</v>
      </c>
      <c r="K149" s="296"/>
    </row>
    <row r="150" spans="2:11" ht="15" customHeight="1" x14ac:dyDescent="0.3">
      <c r="B150" s="275"/>
      <c r="C150" s="300" t="s">
        <v>855</v>
      </c>
      <c r="D150" s="255"/>
      <c r="E150" s="255"/>
      <c r="F150" s="301" t="s">
        <v>807</v>
      </c>
      <c r="G150" s="255"/>
      <c r="H150" s="300" t="s">
        <v>866</v>
      </c>
      <c r="I150" s="300" t="s">
        <v>809</v>
      </c>
      <c r="J150" s="300" t="s">
        <v>857</v>
      </c>
      <c r="K150" s="296"/>
    </row>
    <row r="151" spans="2:11" ht="15" customHeight="1" x14ac:dyDescent="0.3">
      <c r="B151" s="275"/>
      <c r="C151" s="300" t="s">
        <v>756</v>
      </c>
      <c r="D151" s="255"/>
      <c r="E151" s="255"/>
      <c r="F151" s="301" t="s">
        <v>807</v>
      </c>
      <c r="G151" s="255"/>
      <c r="H151" s="300" t="s">
        <v>867</v>
      </c>
      <c r="I151" s="300" t="s">
        <v>809</v>
      </c>
      <c r="J151" s="300" t="s">
        <v>857</v>
      </c>
      <c r="K151" s="296"/>
    </row>
    <row r="152" spans="2:11" ht="15" customHeight="1" x14ac:dyDescent="0.3">
      <c r="B152" s="275"/>
      <c r="C152" s="300" t="s">
        <v>812</v>
      </c>
      <c r="D152" s="255"/>
      <c r="E152" s="255"/>
      <c r="F152" s="301" t="s">
        <v>813</v>
      </c>
      <c r="G152" s="255"/>
      <c r="H152" s="300" t="s">
        <v>846</v>
      </c>
      <c r="I152" s="300" t="s">
        <v>809</v>
      </c>
      <c r="J152" s="300">
        <v>50</v>
      </c>
      <c r="K152" s="296"/>
    </row>
    <row r="153" spans="2:11" ht="15" customHeight="1" x14ac:dyDescent="0.3">
      <c r="B153" s="275"/>
      <c r="C153" s="300" t="s">
        <v>815</v>
      </c>
      <c r="D153" s="255"/>
      <c r="E153" s="255"/>
      <c r="F153" s="301" t="s">
        <v>807</v>
      </c>
      <c r="G153" s="255"/>
      <c r="H153" s="300" t="s">
        <v>846</v>
      </c>
      <c r="I153" s="300" t="s">
        <v>817</v>
      </c>
      <c r="J153" s="300"/>
      <c r="K153" s="296"/>
    </row>
    <row r="154" spans="2:11" ht="15" customHeight="1" x14ac:dyDescent="0.3">
      <c r="B154" s="275"/>
      <c r="C154" s="300" t="s">
        <v>826</v>
      </c>
      <c r="D154" s="255"/>
      <c r="E154" s="255"/>
      <c r="F154" s="301" t="s">
        <v>813</v>
      </c>
      <c r="G154" s="255"/>
      <c r="H154" s="300" t="s">
        <v>846</v>
      </c>
      <c r="I154" s="300" t="s">
        <v>809</v>
      </c>
      <c r="J154" s="300">
        <v>50</v>
      </c>
      <c r="K154" s="296"/>
    </row>
    <row r="155" spans="2:11" ht="15" customHeight="1" x14ac:dyDescent="0.3">
      <c r="B155" s="275"/>
      <c r="C155" s="300" t="s">
        <v>834</v>
      </c>
      <c r="D155" s="255"/>
      <c r="E155" s="255"/>
      <c r="F155" s="301" t="s">
        <v>813</v>
      </c>
      <c r="G155" s="255"/>
      <c r="H155" s="300" t="s">
        <v>846</v>
      </c>
      <c r="I155" s="300" t="s">
        <v>809</v>
      </c>
      <c r="J155" s="300">
        <v>50</v>
      </c>
      <c r="K155" s="296"/>
    </row>
    <row r="156" spans="2:11" ht="15" customHeight="1" x14ac:dyDescent="0.3">
      <c r="B156" s="275"/>
      <c r="C156" s="300" t="s">
        <v>832</v>
      </c>
      <c r="D156" s="255"/>
      <c r="E156" s="255"/>
      <c r="F156" s="301" t="s">
        <v>813</v>
      </c>
      <c r="G156" s="255"/>
      <c r="H156" s="300" t="s">
        <v>846</v>
      </c>
      <c r="I156" s="300" t="s">
        <v>809</v>
      </c>
      <c r="J156" s="300">
        <v>50</v>
      </c>
      <c r="K156" s="296"/>
    </row>
    <row r="157" spans="2:11" ht="15" customHeight="1" x14ac:dyDescent="0.3">
      <c r="B157" s="275"/>
      <c r="C157" s="300" t="s">
        <v>101</v>
      </c>
      <c r="D157" s="255"/>
      <c r="E157" s="255"/>
      <c r="F157" s="301" t="s">
        <v>807</v>
      </c>
      <c r="G157" s="255"/>
      <c r="H157" s="300" t="s">
        <v>868</v>
      </c>
      <c r="I157" s="300" t="s">
        <v>809</v>
      </c>
      <c r="J157" s="300" t="s">
        <v>869</v>
      </c>
      <c r="K157" s="296"/>
    </row>
    <row r="158" spans="2:11" ht="15" customHeight="1" x14ac:dyDescent="0.3">
      <c r="B158" s="275"/>
      <c r="C158" s="300" t="s">
        <v>870</v>
      </c>
      <c r="D158" s="255"/>
      <c r="E158" s="255"/>
      <c r="F158" s="301" t="s">
        <v>807</v>
      </c>
      <c r="G158" s="255"/>
      <c r="H158" s="300" t="s">
        <v>871</v>
      </c>
      <c r="I158" s="300" t="s">
        <v>841</v>
      </c>
      <c r="J158" s="300"/>
      <c r="K158" s="296"/>
    </row>
    <row r="159" spans="2:11" ht="15" customHeight="1" x14ac:dyDescent="0.3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 x14ac:dyDescent="0.3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 x14ac:dyDescent="0.3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 x14ac:dyDescent="0.3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 x14ac:dyDescent="0.3">
      <c r="B163" s="246"/>
      <c r="C163" s="368" t="s">
        <v>872</v>
      </c>
      <c r="D163" s="368"/>
      <c r="E163" s="368"/>
      <c r="F163" s="368"/>
      <c r="G163" s="368"/>
      <c r="H163" s="368"/>
      <c r="I163" s="368"/>
      <c r="J163" s="368"/>
      <c r="K163" s="247"/>
    </row>
    <row r="164" spans="2:11" ht="17.25" customHeight="1" x14ac:dyDescent="0.3">
      <c r="B164" s="246"/>
      <c r="C164" s="267" t="s">
        <v>801</v>
      </c>
      <c r="D164" s="267"/>
      <c r="E164" s="267"/>
      <c r="F164" s="267" t="s">
        <v>802</v>
      </c>
      <c r="G164" s="304"/>
      <c r="H164" s="305" t="s">
        <v>118</v>
      </c>
      <c r="I164" s="305" t="s">
        <v>57</v>
      </c>
      <c r="J164" s="267" t="s">
        <v>803</v>
      </c>
      <c r="K164" s="247"/>
    </row>
    <row r="165" spans="2:11" ht="17.25" customHeight="1" x14ac:dyDescent="0.3">
      <c r="B165" s="248"/>
      <c r="C165" s="269" t="s">
        <v>804</v>
      </c>
      <c r="D165" s="269"/>
      <c r="E165" s="269"/>
      <c r="F165" s="270" t="s">
        <v>805</v>
      </c>
      <c r="G165" s="306"/>
      <c r="H165" s="307"/>
      <c r="I165" s="307"/>
      <c r="J165" s="269" t="s">
        <v>806</v>
      </c>
      <c r="K165" s="249"/>
    </row>
    <row r="166" spans="2:11" ht="5.25" customHeight="1" x14ac:dyDescent="0.3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 x14ac:dyDescent="0.3">
      <c r="B167" s="275"/>
      <c r="C167" s="255" t="s">
        <v>810</v>
      </c>
      <c r="D167" s="255"/>
      <c r="E167" s="255"/>
      <c r="F167" s="274" t="s">
        <v>807</v>
      </c>
      <c r="G167" s="255"/>
      <c r="H167" s="255" t="s">
        <v>846</v>
      </c>
      <c r="I167" s="255" t="s">
        <v>809</v>
      </c>
      <c r="J167" s="255">
        <v>120</v>
      </c>
      <c r="K167" s="296"/>
    </row>
    <row r="168" spans="2:11" ht="15" customHeight="1" x14ac:dyDescent="0.3">
      <c r="B168" s="275"/>
      <c r="C168" s="255" t="s">
        <v>855</v>
      </c>
      <c r="D168" s="255"/>
      <c r="E168" s="255"/>
      <c r="F168" s="274" t="s">
        <v>807</v>
      </c>
      <c r="G168" s="255"/>
      <c r="H168" s="255" t="s">
        <v>856</v>
      </c>
      <c r="I168" s="255" t="s">
        <v>809</v>
      </c>
      <c r="J168" s="255" t="s">
        <v>857</v>
      </c>
      <c r="K168" s="296"/>
    </row>
    <row r="169" spans="2:11" ht="15" customHeight="1" x14ac:dyDescent="0.3">
      <c r="B169" s="275"/>
      <c r="C169" s="255" t="s">
        <v>756</v>
      </c>
      <c r="D169" s="255"/>
      <c r="E169" s="255"/>
      <c r="F169" s="274" t="s">
        <v>807</v>
      </c>
      <c r="G169" s="255"/>
      <c r="H169" s="255" t="s">
        <v>873</v>
      </c>
      <c r="I169" s="255" t="s">
        <v>809</v>
      </c>
      <c r="J169" s="255" t="s">
        <v>857</v>
      </c>
      <c r="K169" s="296"/>
    </row>
    <row r="170" spans="2:11" ht="15" customHeight="1" x14ac:dyDescent="0.3">
      <c r="B170" s="275"/>
      <c r="C170" s="255" t="s">
        <v>812</v>
      </c>
      <c r="D170" s="255"/>
      <c r="E170" s="255"/>
      <c r="F170" s="274" t="s">
        <v>813</v>
      </c>
      <c r="G170" s="255"/>
      <c r="H170" s="255" t="s">
        <v>873</v>
      </c>
      <c r="I170" s="255" t="s">
        <v>809</v>
      </c>
      <c r="J170" s="255">
        <v>50</v>
      </c>
      <c r="K170" s="296"/>
    </row>
    <row r="171" spans="2:11" ht="15" customHeight="1" x14ac:dyDescent="0.3">
      <c r="B171" s="275"/>
      <c r="C171" s="255" t="s">
        <v>815</v>
      </c>
      <c r="D171" s="255"/>
      <c r="E171" s="255"/>
      <c r="F171" s="274" t="s">
        <v>807</v>
      </c>
      <c r="G171" s="255"/>
      <c r="H171" s="255" t="s">
        <v>873</v>
      </c>
      <c r="I171" s="255" t="s">
        <v>817</v>
      </c>
      <c r="J171" s="255"/>
      <c r="K171" s="296"/>
    </row>
    <row r="172" spans="2:11" ht="15" customHeight="1" x14ac:dyDescent="0.3">
      <c r="B172" s="275"/>
      <c r="C172" s="255" t="s">
        <v>826</v>
      </c>
      <c r="D172" s="255"/>
      <c r="E172" s="255"/>
      <c r="F172" s="274" t="s">
        <v>813</v>
      </c>
      <c r="G172" s="255"/>
      <c r="H172" s="255" t="s">
        <v>873</v>
      </c>
      <c r="I172" s="255" t="s">
        <v>809</v>
      </c>
      <c r="J172" s="255">
        <v>50</v>
      </c>
      <c r="K172" s="296"/>
    </row>
    <row r="173" spans="2:11" ht="15" customHeight="1" x14ac:dyDescent="0.3">
      <c r="B173" s="275"/>
      <c r="C173" s="255" t="s">
        <v>834</v>
      </c>
      <c r="D173" s="255"/>
      <c r="E173" s="255"/>
      <c r="F173" s="274" t="s">
        <v>813</v>
      </c>
      <c r="G173" s="255"/>
      <c r="H173" s="255" t="s">
        <v>873</v>
      </c>
      <c r="I173" s="255" t="s">
        <v>809</v>
      </c>
      <c r="J173" s="255">
        <v>50</v>
      </c>
      <c r="K173" s="296"/>
    </row>
    <row r="174" spans="2:11" ht="15" customHeight="1" x14ac:dyDescent="0.3">
      <c r="B174" s="275"/>
      <c r="C174" s="255" t="s">
        <v>832</v>
      </c>
      <c r="D174" s="255"/>
      <c r="E174" s="255"/>
      <c r="F174" s="274" t="s">
        <v>813</v>
      </c>
      <c r="G174" s="255"/>
      <c r="H174" s="255" t="s">
        <v>873</v>
      </c>
      <c r="I174" s="255" t="s">
        <v>809</v>
      </c>
      <c r="J174" s="255">
        <v>50</v>
      </c>
      <c r="K174" s="296"/>
    </row>
    <row r="175" spans="2:11" ht="15" customHeight="1" x14ac:dyDescent="0.3">
      <c r="B175" s="275"/>
      <c r="C175" s="255" t="s">
        <v>117</v>
      </c>
      <c r="D175" s="255"/>
      <c r="E175" s="255"/>
      <c r="F175" s="274" t="s">
        <v>807</v>
      </c>
      <c r="G175" s="255"/>
      <c r="H175" s="255" t="s">
        <v>874</v>
      </c>
      <c r="I175" s="255" t="s">
        <v>875</v>
      </c>
      <c r="J175" s="255"/>
      <c r="K175" s="296"/>
    </row>
    <row r="176" spans="2:11" ht="15" customHeight="1" x14ac:dyDescent="0.3">
      <c r="B176" s="275"/>
      <c r="C176" s="255" t="s">
        <v>57</v>
      </c>
      <c r="D176" s="255"/>
      <c r="E176" s="255"/>
      <c r="F176" s="274" t="s">
        <v>807</v>
      </c>
      <c r="G176" s="255"/>
      <c r="H176" s="255" t="s">
        <v>876</v>
      </c>
      <c r="I176" s="255" t="s">
        <v>877</v>
      </c>
      <c r="J176" s="255">
        <v>1</v>
      </c>
      <c r="K176" s="296"/>
    </row>
    <row r="177" spans="2:11" ht="15" customHeight="1" x14ac:dyDescent="0.3">
      <c r="B177" s="275"/>
      <c r="C177" s="255" t="s">
        <v>53</v>
      </c>
      <c r="D177" s="255"/>
      <c r="E177" s="255"/>
      <c r="F177" s="274" t="s">
        <v>807</v>
      </c>
      <c r="G177" s="255"/>
      <c r="H177" s="255" t="s">
        <v>878</v>
      </c>
      <c r="I177" s="255" t="s">
        <v>809</v>
      </c>
      <c r="J177" s="255">
        <v>20</v>
      </c>
      <c r="K177" s="296"/>
    </row>
    <row r="178" spans="2:11" ht="15" customHeight="1" x14ac:dyDescent="0.3">
      <c r="B178" s="275"/>
      <c r="C178" s="255" t="s">
        <v>118</v>
      </c>
      <c r="D178" s="255"/>
      <c r="E178" s="255"/>
      <c r="F178" s="274" t="s">
        <v>807</v>
      </c>
      <c r="G178" s="255"/>
      <c r="H178" s="255" t="s">
        <v>879</v>
      </c>
      <c r="I178" s="255" t="s">
        <v>809</v>
      </c>
      <c r="J178" s="255">
        <v>255</v>
      </c>
      <c r="K178" s="296"/>
    </row>
    <row r="179" spans="2:11" ht="15" customHeight="1" x14ac:dyDescent="0.3">
      <c r="B179" s="275"/>
      <c r="C179" s="255" t="s">
        <v>119</v>
      </c>
      <c r="D179" s="255"/>
      <c r="E179" s="255"/>
      <c r="F179" s="274" t="s">
        <v>807</v>
      </c>
      <c r="G179" s="255"/>
      <c r="H179" s="255" t="s">
        <v>772</v>
      </c>
      <c r="I179" s="255" t="s">
        <v>809</v>
      </c>
      <c r="J179" s="255">
        <v>10</v>
      </c>
      <c r="K179" s="296"/>
    </row>
    <row r="180" spans="2:11" ht="15" customHeight="1" x14ac:dyDescent="0.3">
      <c r="B180" s="275"/>
      <c r="C180" s="255" t="s">
        <v>120</v>
      </c>
      <c r="D180" s="255"/>
      <c r="E180" s="255"/>
      <c r="F180" s="274" t="s">
        <v>807</v>
      </c>
      <c r="G180" s="255"/>
      <c r="H180" s="255" t="s">
        <v>880</v>
      </c>
      <c r="I180" s="255" t="s">
        <v>841</v>
      </c>
      <c r="J180" s="255"/>
      <c r="K180" s="296"/>
    </row>
    <row r="181" spans="2:11" ht="15" customHeight="1" x14ac:dyDescent="0.3">
      <c r="B181" s="275"/>
      <c r="C181" s="255" t="s">
        <v>881</v>
      </c>
      <c r="D181" s="255"/>
      <c r="E181" s="255"/>
      <c r="F181" s="274" t="s">
        <v>807</v>
      </c>
      <c r="G181" s="255"/>
      <c r="H181" s="255" t="s">
        <v>882</v>
      </c>
      <c r="I181" s="255" t="s">
        <v>841</v>
      </c>
      <c r="J181" s="255"/>
      <c r="K181" s="296"/>
    </row>
    <row r="182" spans="2:11" ht="15" customHeight="1" x14ac:dyDescent="0.3">
      <c r="B182" s="275"/>
      <c r="C182" s="255" t="s">
        <v>870</v>
      </c>
      <c r="D182" s="255"/>
      <c r="E182" s="255"/>
      <c r="F182" s="274" t="s">
        <v>807</v>
      </c>
      <c r="G182" s="255"/>
      <c r="H182" s="255" t="s">
        <v>883</v>
      </c>
      <c r="I182" s="255" t="s">
        <v>841</v>
      </c>
      <c r="J182" s="255"/>
      <c r="K182" s="296"/>
    </row>
    <row r="183" spans="2:11" ht="15" customHeight="1" x14ac:dyDescent="0.3">
      <c r="B183" s="275"/>
      <c r="C183" s="255" t="s">
        <v>122</v>
      </c>
      <c r="D183" s="255"/>
      <c r="E183" s="255"/>
      <c r="F183" s="274" t="s">
        <v>813</v>
      </c>
      <c r="G183" s="255"/>
      <c r="H183" s="255" t="s">
        <v>884</v>
      </c>
      <c r="I183" s="255" t="s">
        <v>809</v>
      </c>
      <c r="J183" s="255">
        <v>50</v>
      </c>
      <c r="K183" s="296"/>
    </row>
    <row r="184" spans="2:11" ht="15" customHeight="1" x14ac:dyDescent="0.3">
      <c r="B184" s="275"/>
      <c r="C184" s="255" t="s">
        <v>885</v>
      </c>
      <c r="D184" s="255"/>
      <c r="E184" s="255"/>
      <c r="F184" s="274" t="s">
        <v>813</v>
      </c>
      <c r="G184" s="255"/>
      <c r="H184" s="255" t="s">
        <v>886</v>
      </c>
      <c r="I184" s="255" t="s">
        <v>887</v>
      </c>
      <c r="J184" s="255"/>
      <c r="K184" s="296"/>
    </row>
    <row r="185" spans="2:11" ht="15" customHeight="1" x14ac:dyDescent="0.3">
      <c r="B185" s="275"/>
      <c r="C185" s="255" t="s">
        <v>888</v>
      </c>
      <c r="D185" s="255"/>
      <c r="E185" s="255"/>
      <c r="F185" s="274" t="s">
        <v>813</v>
      </c>
      <c r="G185" s="255"/>
      <c r="H185" s="255" t="s">
        <v>889</v>
      </c>
      <c r="I185" s="255" t="s">
        <v>887</v>
      </c>
      <c r="J185" s="255"/>
      <c r="K185" s="296"/>
    </row>
    <row r="186" spans="2:11" ht="15" customHeight="1" x14ac:dyDescent="0.3">
      <c r="B186" s="275"/>
      <c r="C186" s="255" t="s">
        <v>890</v>
      </c>
      <c r="D186" s="255"/>
      <c r="E186" s="255"/>
      <c r="F186" s="274" t="s">
        <v>813</v>
      </c>
      <c r="G186" s="255"/>
      <c r="H186" s="255" t="s">
        <v>891</v>
      </c>
      <c r="I186" s="255" t="s">
        <v>887</v>
      </c>
      <c r="J186" s="255"/>
      <c r="K186" s="296"/>
    </row>
    <row r="187" spans="2:11" ht="15" customHeight="1" x14ac:dyDescent="0.3">
      <c r="B187" s="275"/>
      <c r="C187" s="308" t="s">
        <v>892</v>
      </c>
      <c r="D187" s="255"/>
      <c r="E187" s="255"/>
      <c r="F187" s="274" t="s">
        <v>813</v>
      </c>
      <c r="G187" s="255"/>
      <c r="H187" s="255" t="s">
        <v>893</v>
      </c>
      <c r="I187" s="255" t="s">
        <v>894</v>
      </c>
      <c r="J187" s="309" t="s">
        <v>895</v>
      </c>
      <c r="K187" s="296"/>
    </row>
    <row r="188" spans="2:11" ht="15" customHeight="1" x14ac:dyDescent="0.3">
      <c r="B188" s="275"/>
      <c r="C188" s="260" t="s">
        <v>42</v>
      </c>
      <c r="D188" s="255"/>
      <c r="E188" s="255"/>
      <c r="F188" s="274" t="s">
        <v>807</v>
      </c>
      <c r="G188" s="255"/>
      <c r="H188" s="251" t="s">
        <v>896</v>
      </c>
      <c r="I188" s="255" t="s">
        <v>897</v>
      </c>
      <c r="J188" s="255"/>
      <c r="K188" s="296"/>
    </row>
    <row r="189" spans="2:11" ht="15" customHeight="1" x14ac:dyDescent="0.3">
      <c r="B189" s="275"/>
      <c r="C189" s="260" t="s">
        <v>898</v>
      </c>
      <c r="D189" s="255"/>
      <c r="E189" s="255"/>
      <c r="F189" s="274" t="s">
        <v>807</v>
      </c>
      <c r="G189" s="255"/>
      <c r="H189" s="255" t="s">
        <v>899</v>
      </c>
      <c r="I189" s="255" t="s">
        <v>841</v>
      </c>
      <c r="J189" s="255"/>
      <c r="K189" s="296"/>
    </row>
    <row r="190" spans="2:11" ht="15" customHeight="1" x14ac:dyDescent="0.3">
      <c r="B190" s="275"/>
      <c r="C190" s="260" t="s">
        <v>900</v>
      </c>
      <c r="D190" s="255"/>
      <c r="E190" s="255"/>
      <c r="F190" s="274" t="s">
        <v>807</v>
      </c>
      <c r="G190" s="255"/>
      <c r="H190" s="255" t="s">
        <v>901</v>
      </c>
      <c r="I190" s="255" t="s">
        <v>841</v>
      </c>
      <c r="J190" s="255"/>
      <c r="K190" s="296"/>
    </row>
    <row r="191" spans="2:11" ht="15" customHeight="1" x14ac:dyDescent="0.3">
      <c r="B191" s="275"/>
      <c r="C191" s="260" t="s">
        <v>902</v>
      </c>
      <c r="D191" s="255"/>
      <c r="E191" s="255"/>
      <c r="F191" s="274" t="s">
        <v>813</v>
      </c>
      <c r="G191" s="255"/>
      <c r="H191" s="255" t="s">
        <v>903</v>
      </c>
      <c r="I191" s="255" t="s">
        <v>841</v>
      </c>
      <c r="J191" s="255"/>
      <c r="K191" s="296"/>
    </row>
    <row r="192" spans="2:11" ht="15" customHeight="1" x14ac:dyDescent="0.3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 x14ac:dyDescent="0.3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 x14ac:dyDescent="0.3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 x14ac:dyDescent="0.3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 x14ac:dyDescent="0.3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 x14ac:dyDescent="0.3">
      <c r="B197" s="246"/>
      <c r="C197" s="368" t="s">
        <v>904</v>
      </c>
      <c r="D197" s="368"/>
      <c r="E197" s="368"/>
      <c r="F197" s="368"/>
      <c r="G197" s="368"/>
      <c r="H197" s="368"/>
      <c r="I197" s="368"/>
      <c r="J197" s="368"/>
      <c r="K197" s="247"/>
    </row>
    <row r="198" spans="2:11" ht="25.5" customHeight="1" x14ac:dyDescent="0.3">
      <c r="B198" s="246"/>
      <c r="C198" s="311" t="s">
        <v>905</v>
      </c>
      <c r="D198" s="311"/>
      <c r="E198" s="311"/>
      <c r="F198" s="311" t="s">
        <v>906</v>
      </c>
      <c r="G198" s="312"/>
      <c r="H198" s="373" t="s">
        <v>907</v>
      </c>
      <c r="I198" s="373"/>
      <c r="J198" s="373"/>
      <c r="K198" s="247"/>
    </row>
    <row r="199" spans="2:11" ht="5.25" customHeight="1" x14ac:dyDescent="0.3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 x14ac:dyDescent="0.3">
      <c r="B200" s="275"/>
      <c r="C200" s="255" t="s">
        <v>897</v>
      </c>
      <c r="D200" s="255"/>
      <c r="E200" s="255"/>
      <c r="F200" s="274" t="s">
        <v>43</v>
      </c>
      <c r="G200" s="255"/>
      <c r="H200" s="370" t="s">
        <v>908</v>
      </c>
      <c r="I200" s="370"/>
      <c r="J200" s="370"/>
      <c r="K200" s="296"/>
    </row>
    <row r="201" spans="2:11" ht="15" customHeight="1" x14ac:dyDescent="0.3">
      <c r="B201" s="275"/>
      <c r="C201" s="281"/>
      <c r="D201" s="255"/>
      <c r="E201" s="255"/>
      <c r="F201" s="274" t="s">
        <v>44</v>
      </c>
      <c r="G201" s="255"/>
      <c r="H201" s="370" t="s">
        <v>909</v>
      </c>
      <c r="I201" s="370"/>
      <c r="J201" s="370"/>
      <c r="K201" s="296"/>
    </row>
    <row r="202" spans="2:11" ht="15" customHeight="1" x14ac:dyDescent="0.3">
      <c r="B202" s="275"/>
      <c r="C202" s="281"/>
      <c r="D202" s="255"/>
      <c r="E202" s="255"/>
      <c r="F202" s="274" t="s">
        <v>47</v>
      </c>
      <c r="G202" s="255"/>
      <c r="H202" s="370" t="s">
        <v>910</v>
      </c>
      <c r="I202" s="370"/>
      <c r="J202" s="370"/>
      <c r="K202" s="296"/>
    </row>
    <row r="203" spans="2:11" ht="15" customHeight="1" x14ac:dyDescent="0.3">
      <c r="B203" s="275"/>
      <c r="C203" s="255"/>
      <c r="D203" s="255"/>
      <c r="E203" s="255"/>
      <c r="F203" s="274" t="s">
        <v>45</v>
      </c>
      <c r="G203" s="255"/>
      <c r="H203" s="370" t="s">
        <v>911</v>
      </c>
      <c r="I203" s="370"/>
      <c r="J203" s="370"/>
      <c r="K203" s="296"/>
    </row>
    <row r="204" spans="2:11" ht="15" customHeight="1" x14ac:dyDescent="0.3">
      <c r="B204" s="275"/>
      <c r="C204" s="255"/>
      <c r="D204" s="255"/>
      <c r="E204" s="255"/>
      <c r="F204" s="274" t="s">
        <v>46</v>
      </c>
      <c r="G204" s="255"/>
      <c r="H204" s="370" t="s">
        <v>912</v>
      </c>
      <c r="I204" s="370"/>
      <c r="J204" s="370"/>
      <c r="K204" s="296"/>
    </row>
    <row r="205" spans="2:11" ht="15" customHeight="1" x14ac:dyDescent="0.3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 x14ac:dyDescent="0.3">
      <c r="B206" s="275"/>
      <c r="C206" s="255" t="s">
        <v>853</v>
      </c>
      <c r="D206" s="255"/>
      <c r="E206" s="255"/>
      <c r="F206" s="274" t="s">
        <v>78</v>
      </c>
      <c r="G206" s="255"/>
      <c r="H206" s="370" t="s">
        <v>913</v>
      </c>
      <c r="I206" s="370"/>
      <c r="J206" s="370"/>
      <c r="K206" s="296"/>
    </row>
    <row r="207" spans="2:11" ht="15" customHeight="1" x14ac:dyDescent="0.3">
      <c r="B207" s="275"/>
      <c r="C207" s="281"/>
      <c r="D207" s="255"/>
      <c r="E207" s="255"/>
      <c r="F207" s="274" t="s">
        <v>750</v>
      </c>
      <c r="G207" s="255"/>
      <c r="H207" s="370" t="s">
        <v>751</v>
      </c>
      <c r="I207" s="370"/>
      <c r="J207" s="370"/>
      <c r="K207" s="296"/>
    </row>
    <row r="208" spans="2:11" ht="15" customHeight="1" x14ac:dyDescent="0.3">
      <c r="B208" s="275"/>
      <c r="C208" s="255"/>
      <c r="D208" s="255"/>
      <c r="E208" s="255"/>
      <c r="F208" s="274" t="s">
        <v>748</v>
      </c>
      <c r="G208" s="255"/>
      <c r="H208" s="370" t="s">
        <v>914</v>
      </c>
      <c r="I208" s="370"/>
      <c r="J208" s="370"/>
      <c r="K208" s="296"/>
    </row>
    <row r="209" spans="2:11" ht="15" customHeight="1" x14ac:dyDescent="0.3">
      <c r="B209" s="313"/>
      <c r="C209" s="281"/>
      <c r="D209" s="281"/>
      <c r="E209" s="281"/>
      <c r="F209" s="274" t="s">
        <v>752</v>
      </c>
      <c r="G209" s="260"/>
      <c r="H209" s="374" t="s">
        <v>753</v>
      </c>
      <c r="I209" s="374"/>
      <c r="J209" s="374"/>
      <c r="K209" s="314"/>
    </row>
    <row r="210" spans="2:11" ht="15" customHeight="1" x14ac:dyDescent="0.3">
      <c r="B210" s="313"/>
      <c r="C210" s="281"/>
      <c r="D210" s="281"/>
      <c r="E210" s="281"/>
      <c r="F210" s="274" t="s">
        <v>754</v>
      </c>
      <c r="G210" s="260"/>
      <c r="H210" s="374" t="s">
        <v>915</v>
      </c>
      <c r="I210" s="374"/>
      <c r="J210" s="374"/>
      <c r="K210" s="314"/>
    </row>
    <row r="211" spans="2:11" ht="15" customHeight="1" x14ac:dyDescent="0.3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 x14ac:dyDescent="0.3">
      <c r="B212" s="313"/>
      <c r="C212" s="255" t="s">
        <v>877</v>
      </c>
      <c r="D212" s="281"/>
      <c r="E212" s="281"/>
      <c r="F212" s="274">
        <v>1</v>
      </c>
      <c r="G212" s="260"/>
      <c r="H212" s="374" t="s">
        <v>916</v>
      </c>
      <c r="I212" s="374"/>
      <c r="J212" s="374"/>
      <c r="K212" s="314"/>
    </row>
    <row r="213" spans="2:11" ht="15" customHeight="1" x14ac:dyDescent="0.3">
      <c r="B213" s="313"/>
      <c r="C213" s="281"/>
      <c r="D213" s="281"/>
      <c r="E213" s="281"/>
      <c r="F213" s="274">
        <v>2</v>
      </c>
      <c r="G213" s="260"/>
      <c r="H213" s="374" t="s">
        <v>917</v>
      </c>
      <c r="I213" s="374"/>
      <c r="J213" s="374"/>
      <c r="K213" s="314"/>
    </row>
    <row r="214" spans="2:11" ht="15" customHeight="1" x14ac:dyDescent="0.3">
      <c r="B214" s="313"/>
      <c r="C214" s="281"/>
      <c r="D214" s="281"/>
      <c r="E214" s="281"/>
      <c r="F214" s="274">
        <v>3</v>
      </c>
      <c r="G214" s="260"/>
      <c r="H214" s="374" t="s">
        <v>918</v>
      </c>
      <c r="I214" s="374"/>
      <c r="J214" s="374"/>
      <c r="K214" s="314"/>
    </row>
    <row r="215" spans="2:11" ht="15" customHeight="1" x14ac:dyDescent="0.3">
      <c r="B215" s="313"/>
      <c r="C215" s="281"/>
      <c r="D215" s="281"/>
      <c r="E215" s="281"/>
      <c r="F215" s="274">
        <v>4</v>
      </c>
      <c r="G215" s="260"/>
      <c r="H215" s="374" t="s">
        <v>919</v>
      </c>
      <c r="I215" s="374"/>
      <c r="J215" s="374"/>
      <c r="K215" s="314"/>
    </row>
    <row r="216" spans="2:11" ht="12.75" customHeight="1" x14ac:dyDescent="0.3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001 - SO 902 Kašna</vt:lpstr>
      <vt:lpstr>002 - SO 906 Stříšky nad ...</vt:lpstr>
      <vt:lpstr>003 - SO 902 Kašna elektro</vt:lpstr>
      <vt:lpstr>004 - SO 902 Kašna techno...</vt:lpstr>
      <vt:lpstr>Pokyny pro vyplnění</vt:lpstr>
      <vt:lpstr>'001 - SO 902 Kašna'!Názvy_tisku</vt:lpstr>
      <vt:lpstr>'002 - SO 906 Stříšky nad ...'!Názvy_tisku</vt:lpstr>
      <vt:lpstr>'003 - SO 902 Kašna elektro'!Názvy_tisku</vt:lpstr>
      <vt:lpstr>'004 - SO 902 Kašna techno...'!Názvy_tisku</vt:lpstr>
      <vt:lpstr>'Rekapitulace stavby'!Názvy_tisku</vt:lpstr>
      <vt:lpstr>'001 - SO 902 Kašna'!Oblast_tisku</vt:lpstr>
      <vt:lpstr>'002 - SO 906 Stříšky nad ...'!Oblast_tisku</vt:lpstr>
      <vt:lpstr>'003 - SO 902 Kašna elektro'!Oblast_tisku</vt:lpstr>
      <vt:lpstr>'004 - SO 902 Kašna techno...'!Oblast_tisku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Pavlis, Ondrej</dc:creator>
  <cp:lastModifiedBy>Pavlis, Ondrej</cp:lastModifiedBy>
  <dcterms:created xsi:type="dcterms:W3CDTF">2018-08-10T14:16:43Z</dcterms:created>
  <dcterms:modified xsi:type="dcterms:W3CDTF">2018-08-10T14:21:31Z</dcterms:modified>
</cp:coreProperties>
</file>